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"/>
    </mc:Choice>
  </mc:AlternateContent>
  <bookViews>
    <workbookView xWindow="0" yWindow="0" windowWidth="11520" windowHeight="7344"/>
  </bookViews>
  <sheets>
    <sheet name="09_TT_EON_2024" sheetId="17" r:id="rId1"/>
  </sheets>
  <calcPr calcId="162913"/>
</workbook>
</file>

<file path=xl/calcChain.xml><?xml version="1.0" encoding="utf-8"?>
<calcChain xmlns="http://schemas.openxmlformats.org/spreadsheetml/2006/main">
  <c r="B36" i="17" l="1"/>
  <c r="C23" i="17"/>
  <c r="D23" i="17" s="1"/>
  <c r="B12" i="17"/>
  <c r="C10" i="17"/>
  <c r="D10" i="17" s="1"/>
  <c r="D7" i="17"/>
  <c r="C7" i="17"/>
  <c r="C35" i="17"/>
  <c r="D35" i="17" s="1"/>
  <c r="C34" i="17"/>
  <c r="D34" i="17" s="1"/>
  <c r="C33" i="17"/>
  <c r="D33" i="17" s="1"/>
  <c r="B24" i="17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2" i="17"/>
  <c r="D22" i="17" s="1"/>
  <c r="C21" i="17"/>
  <c r="C20" i="17"/>
  <c r="D20" i="17" s="1"/>
  <c r="B19" i="17"/>
  <c r="C18" i="17"/>
  <c r="C17" i="17"/>
  <c r="D17" i="17" s="1"/>
  <c r="C16" i="17"/>
  <c r="D16" i="17" s="1"/>
  <c r="C15" i="17"/>
  <c r="D15" i="17" s="1"/>
  <c r="B14" i="17"/>
  <c r="C13" i="17"/>
  <c r="D13" i="17" s="1"/>
  <c r="B8" i="17"/>
  <c r="C11" i="17"/>
  <c r="C9" i="17"/>
  <c r="D9" i="17" s="1"/>
  <c r="B7" i="17"/>
  <c r="C6" i="17"/>
  <c r="D6" i="17" s="1"/>
  <c r="C5" i="17"/>
  <c r="D5" i="17" s="1"/>
  <c r="B4" i="17"/>
  <c r="C14" i="17" l="1"/>
  <c r="C32" i="17"/>
  <c r="D32" i="17" s="1"/>
  <c r="D24" i="17" s="1"/>
  <c r="C19" i="17"/>
  <c r="D21" i="17"/>
  <c r="D19" i="17" s="1"/>
  <c r="D4" i="17"/>
  <c r="C4" i="17"/>
  <c r="C24" i="17"/>
  <c r="B37" i="17"/>
  <c r="D11" i="17"/>
  <c r="D18" i="17"/>
  <c r="D14" i="17" s="1"/>
  <c r="C36" i="17"/>
  <c r="D36" i="17" s="1"/>
  <c r="C12" i="17"/>
  <c r="D12" i="17" s="1"/>
  <c r="D8" i="17" l="1"/>
  <c r="D37" i="17" s="1"/>
  <c r="C8" i="17"/>
  <c r="C37" i="17"/>
</calcChain>
</file>

<file path=xl/sharedStrings.xml><?xml version="1.0" encoding="utf-8"?>
<sst xmlns="http://schemas.openxmlformats.org/spreadsheetml/2006/main" count="39" uniqueCount="39">
  <si>
    <t>Zákonné sociálne odvody ku mzdám</t>
  </si>
  <si>
    <t>Stravné</t>
  </si>
  <si>
    <t>Poplatky banke</t>
  </si>
  <si>
    <t xml:space="preserve">Ekonomicky oprávnené náklady, ods. 5, Zák. č. 448/2008 </t>
  </si>
  <si>
    <t>ŠSP</t>
  </si>
  <si>
    <t>SR</t>
  </si>
  <si>
    <t>Krajské stredisko Trnava</t>
  </si>
  <si>
    <t>Mzdové náklady</t>
  </si>
  <si>
    <t>Energie elektrina</t>
  </si>
  <si>
    <t>Vodné a stočné</t>
  </si>
  <si>
    <t>Telefóny, internet, prenos dát</t>
  </si>
  <si>
    <t>Poštové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</si>
  <si>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</si>
  <si>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</si>
  <si>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</si>
  <si>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</si>
  <si>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</si>
  <si>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</si>
  <si>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</si>
  <si>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EON SPOLU</t>
  </si>
  <si>
    <t>Energie teplo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</si>
  <si>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</si>
  <si>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</si>
  <si>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</si>
  <si>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</si>
  <si>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</si>
  <si>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Materiál (výpočtová technika, žiarič)</t>
  </si>
  <si>
    <t>Pracovné pomôcky (ochranné)</t>
  </si>
  <si>
    <t>Dopravné náklady spolu</t>
  </si>
  <si>
    <t xml:space="preserve">PHM </t>
  </si>
  <si>
    <t>servis SMV</t>
  </si>
  <si>
    <t>Nájomné spolu</t>
  </si>
  <si>
    <t>Náklady na služby spolu</t>
  </si>
  <si>
    <t>poistenie - PZP SMV a poplatky</t>
  </si>
  <si>
    <t>Výdavky na bežné transféry (náhrady PN, príspevok na rekreáciu)</t>
  </si>
  <si>
    <t>2024</t>
  </si>
  <si>
    <t>Všeobecné služby (sl. spojené s nájmom, upratovanie a iné)</t>
  </si>
  <si>
    <t>Metodická činnosť</t>
  </si>
  <si>
    <t>Dane a poplatky (odpad)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</si>
</sst>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0" fillId="0" borderId="0" xfId="0" applyNumberFormat="1"/>
    <xf numFmtId="4" fontId="0" fillId="0" borderId="0" xfId="0" applyNumberFormat="1"/>
    <xf numFmtId="165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4" xfId="0" applyNumberFormat="1" applyFont="1" applyFill="1" applyBorder="1" applyAlignment="1" applyProtection="1">
      <alignment horizontal="left" vertical="center" wrapText="1" shrinkToFit="1"/>
      <protection hidden="1"/>
    </xf>
    <xf numFmtId="165" fontId="3" fillId="5" borderId="15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6" xfId="0" applyFont="1" applyFill="1" applyBorder="1" applyAlignment="1">
      <alignment horizontal="left" indent="1"/>
    </xf>
    <xf numFmtId="165" fontId="2" fillId="2" borderId="17" xfId="0" applyNumberFormat="1" applyFont="1" applyFill="1" applyBorder="1"/>
    <xf numFmtId="165" fontId="2" fillId="4" borderId="17" xfId="0" applyNumberFormat="1" applyFont="1" applyFill="1" applyBorder="1"/>
    <xf numFmtId="165" fontId="2" fillId="3" borderId="8" xfId="0" applyNumberFormat="1" applyFont="1" applyFill="1" applyBorder="1"/>
    <xf numFmtId="0" fontId="2" fillId="2" borderId="18" xfId="0" applyFont="1" applyFill="1" applyBorder="1" applyAlignment="1">
      <alignment horizontal="left" indent="1"/>
    </xf>
    <xf numFmtId="165" fontId="2" fillId="2" borderId="19" xfId="0" applyNumberFormat="1" applyFont="1" applyFill="1" applyBorder="1"/>
    <xf numFmtId="165" fontId="2" fillId="4" borderId="19" xfId="0" applyNumberFormat="1" applyFont="1" applyFill="1" applyBorder="1"/>
    <xf numFmtId="165" fontId="2" fillId="3" borderId="6" xfId="0" applyNumberFormat="1" applyFont="1" applyFill="1" applyBorder="1"/>
    <xf numFmtId="0" fontId="4" fillId="5" borderId="14" xfId="0" applyFont="1" applyFill="1" applyBorder="1" applyAlignment="1">
      <alignment horizontal="left" indent="1"/>
    </xf>
    <xf numFmtId="4" fontId="4" fillId="5" borderId="15" xfId="0" applyNumberFormat="1" applyFont="1" applyFill="1" applyBorder="1"/>
    <xf numFmtId="165" fontId="4" fillId="5" borderId="15" xfId="0" applyNumberFormat="1" applyFont="1" applyFill="1" applyBorder="1"/>
    <xf numFmtId="165" fontId="4" fillId="5" borderId="20" xfId="0" applyNumberFormat="1" applyFont="1" applyFill="1" applyBorder="1"/>
    <xf numFmtId="165" fontId="2" fillId="3" borderId="21" xfId="0" applyNumberFormat="1" applyFont="1" applyFill="1" applyBorder="1"/>
    <xf numFmtId="0" fontId="2" fillId="2" borderId="22" xfId="0" applyFont="1" applyFill="1" applyBorder="1" applyAlignment="1">
      <alignment horizontal="left" indent="1"/>
    </xf>
    <xf numFmtId="165" fontId="2" fillId="2" borderId="23" xfId="0" applyNumberFormat="1" applyFont="1" applyFill="1" applyBorder="1"/>
    <xf numFmtId="165" fontId="2" fillId="4" borderId="23" xfId="0" applyNumberFormat="1" applyFont="1" applyFill="1" applyBorder="1"/>
    <xf numFmtId="165" fontId="2" fillId="3" borderId="24" xfId="0" applyNumberFormat="1" applyFont="1" applyFill="1" applyBorder="1"/>
    <xf numFmtId="165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5" fontId="2" fillId="3" borderId="5" xfId="0" applyNumberFormat="1" applyFont="1" applyFill="1" applyBorder="1"/>
    <xf numFmtId="0" fontId="2" fillId="2" borderId="27" xfId="0" applyFont="1" applyFill="1" applyBorder="1" applyAlignment="1">
      <alignment horizontal="left" indent="1"/>
    </xf>
    <xf numFmtId="165" fontId="2" fillId="2" borderId="28" xfId="0" applyNumberFormat="1" applyFont="1" applyFill="1" applyBorder="1"/>
    <xf numFmtId="165" fontId="2" fillId="3" borderId="7" xfId="0" applyNumberFormat="1" applyFont="1" applyFill="1" applyBorder="1"/>
    <xf numFmtId="0" fontId="2" fillId="0" borderId="16" xfId="0" applyFont="1" applyFill="1" applyBorder="1" applyAlignment="1">
      <alignment horizontal="left" indent="1"/>
    </xf>
    <xf numFmtId="165" fontId="2" fillId="0" borderId="17" xfId="0" applyNumberFormat="1" applyFont="1" applyFill="1" applyBorder="1"/>
    <xf numFmtId="0" fontId="2" fillId="0" borderId="22" xfId="0" applyFont="1" applyFill="1" applyBorder="1" applyAlignment="1">
      <alignment horizontal="left" indent="1"/>
    </xf>
    <xf numFmtId="165" fontId="2" fillId="0" borderId="23" xfId="0" applyNumberFormat="1" applyFont="1" applyFill="1" applyBorder="1"/>
    <xf numFmtId="0" fontId="2" fillId="0" borderId="27" xfId="0" applyFont="1" applyFill="1" applyBorder="1" applyAlignment="1">
      <alignment horizontal="left" indent="1"/>
    </xf>
    <xf numFmtId="165" fontId="2" fillId="0" borderId="28" xfId="0" applyNumberFormat="1" applyFont="1" applyFill="1" applyBorder="1"/>
    <xf numFmtId="165" fontId="4" fillId="5" borderId="3" xfId="0" applyNumberFormat="1" applyFont="1" applyFill="1" applyBorder="1"/>
    <xf numFmtId="0" fontId="4" fillId="6" borderId="12" xfId="0" applyFont="1" applyFill="1" applyBorder="1" applyAlignment="1">
      <alignment horizontal="left" indent="1"/>
    </xf>
    <xf numFmtId="165" fontId="4" fillId="6" borderId="13" xfId="0" applyNumberFormat="1" applyFont="1" applyFill="1" applyBorder="1"/>
    <xf numFmtId="0" fontId="4" fillId="5" borderId="11" xfId="0" applyFont="1" applyFill="1" applyBorder="1" applyAlignment="1">
      <alignment horizontal="left" vertical="center" wrapText="1"/>
    </xf>
    <xf numFmtId="165" fontId="4" fillId="5" borderId="9" xfId="0" applyNumberFormat="1" applyFont="1" applyFill="1" applyBorder="1" applyAlignment="1">
      <alignment vertical="center"/>
    </xf>
    <xf numFmtId="165" fontId="4" fillId="5" borderId="29" xfId="0" applyNumberFormat="1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3">
    <cellStyle name="Normálna" xfId="0" builtinId="0"/>
    <cellStyle name="Normálna 2" xfId="2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C6" sqref="C6"/>
    </sheetView>
  </sheetViews>
  <sheetFormatPr defaultRowHeight="14.4" x14ac:dyDescent="0.3"/>
  <cols>
    <col min="1" max="1" width="56.44140625" bestFit="1" customWidth="1"/>
    <col min="2" max="2" width="13.33203125" style="5" customWidth="1"/>
    <col min="3" max="4" width="11.77734375" style="5" customWidth="1"/>
    <col min="5" max="5" width="3.44140625" customWidth="1"/>
    <col min="6" max="6" width="9.33203125" style="6" bestFit="1" customWidth="1"/>
  </cols>
  <sheetData>
    <row r="1" spans="1:4" ht="15" customHeight="1" thickBot="1" x14ac:dyDescent="0.35">
      <c r="A1" s="48" t="s">
        <v>3</v>
      </c>
      <c r="B1" s="49"/>
      <c r="C1" s="49"/>
      <c r="D1" s="50"/>
    </row>
    <row r="2" spans="1:4" ht="15" thickBot="1" x14ac:dyDescent="0.35">
      <c r="A2" s="1" t="s">
        <v>6</v>
      </c>
      <c r="B2" s="1" t="s">
        <v>35</v>
      </c>
      <c r="C2" s="7" t="s">
        <v>4</v>
      </c>
      <c r="D2" s="2" t="s">
        <v>5</v>
      </c>
    </row>
    <row r="3" spans="1:4" ht="15" thickBot="1" x14ac:dyDescent="0.35">
      <c r="A3" s="3"/>
      <c r="B3" s="4"/>
      <c r="C3" s="4"/>
      <c r="D3" s="4"/>
    </row>
    <row r="4" spans="1:4" ht="15" thickBot="1" x14ac:dyDescent="0.35">
      <c r="A4" s="8" t="s">
        <v>21</v>
      </c>
      <c r="B4" s="9">
        <f>SUM(B5:B6)</f>
        <v>108889.11</v>
      </c>
      <c r="C4" s="9">
        <f t="shared" ref="C4:D4" si="0">SUM(C5:C6)</f>
        <v>43555.644</v>
      </c>
      <c r="D4" s="9">
        <f t="shared" si="0"/>
        <v>65333.465999999993</v>
      </c>
    </row>
    <row r="5" spans="1:4" x14ac:dyDescent="0.3">
      <c r="A5" s="10" t="s">
        <v>7</v>
      </c>
      <c r="B5" s="11">
        <v>80523.81</v>
      </c>
      <c r="C5" s="12">
        <f>B5*0.4</f>
        <v>32209.524000000001</v>
      </c>
      <c r="D5" s="13">
        <f>B5-C5</f>
        <v>48314.285999999993</v>
      </c>
    </row>
    <row r="6" spans="1:4" ht="15" thickBot="1" x14ac:dyDescent="0.35">
      <c r="A6" s="14" t="s">
        <v>0</v>
      </c>
      <c r="B6" s="15">
        <v>28365.3</v>
      </c>
      <c r="C6" s="16">
        <f>B6*0.4</f>
        <v>11346.12</v>
      </c>
      <c r="D6" s="17">
        <f t="shared" ref="D6:D36" si="1">B6-C6</f>
        <v>17019.18</v>
      </c>
    </row>
    <row r="7" spans="1:4" ht="15" thickBot="1" x14ac:dyDescent="0.35">
      <c r="A7" s="18" t="s">
        <v>22</v>
      </c>
      <c r="B7" s="19">
        <f>SUM(C7:D7)</f>
        <v>2606.14</v>
      </c>
      <c r="C7" s="20">
        <f>716.4+47.05</f>
        <v>763.44999999999993</v>
      </c>
      <c r="D7" s="21">
        <f>1795.64+47.05</f>
        <v>1842.69</v>
      </c>
    </row>
    <row r="8" spans="1:4" ht="15" thickBot="1" x14ac:dyDescent="0.35">
      <c r="A8" s="18" t="s">
        <v>23</v>
      </c>
      <c r="B8" s="20">
        <f>SUM(B9:B13)</f>
        <v>2834.6</v>
      </c>
      <c r="C8" s="20">
        <f>SUM(C9:C13)</f>
        <v>1133.8400000000001</v>
      </c>
      <c r="D8" s="20">
        <f>SUM(D9:D13)</f>
        <v>1700.76</v>
      </c>
    </row>
    <row r="9" spans="1:4" x14ac:dyDescent="0.3">
      <c r="A9" s="10" t="s">
        <v>8</v>
      </c>
      <c r="B9" s="11">
        <v>379.1</v>
      </c>
      <c r="C9" s="12">
        <f>B9*0.4</f>
        <v>151.64000000000001</v>
      </c>
      <c r="D9" s="22">
        <f t="shared" si="1"/>
        <v>227.46</v>
      </c>
    </row>
    <row r="10" spans="1:4" x14ac:dyDescent="0.3">
      <c r="A10" s="23" t="s">
        <v>20</v>
      </c>
      <c r="B10" s="24">
        <v>1349.19</v>
      </c>
      <c r="C10" s="25">
        <f>B10*0.4</f>
        <v>539.67600000000004</v>
      </c>
      <c r="D10" s="26">
        <f t="shared" ref="D10" si="2">B10-C10</f>
        <v>809.51400000000001</v>
      </c>
    </row>
    <row r="11" spans="1:4" x14ac:dyDescent="0.3">
      <c r="A11" s="23" t="s">
        <v>9</v>
      </c>
      <c r="B11" s="24">
        <v>41.93</v>
      </c>
      <c r="C11" s="25">
        <f>B11*0.4</f>
        <v>16.772000000000002</v>
      </c>
      <c r="D11" s="26">
        <f t="shared" si="1"/>
        <v>25.157999999999998</v>
      </c>
    </row>
    <row r="12" spans="1:4" x14ac:dyDescent="0.3">
      <c r="A12" s="23" t="s">
        <v>10</v>
      </c>
      <c r="B12" s="24">
        <f>602.32+375.96</f>
        <v>978.28</v>
      </c>
      <c r="C12" s="25">
        <f>B12*0.4</f>
        <v>391.31200000000001</v>
      </c>
      <c r="D12" s="26">
        <f t="shared" si="1"/>
        <v>586.96799999999996</v>
      </c>
    </row>
    <row r="13" spans="1:4" ht="15" thickBot="1" x14ac:dyDescent="0.35">
      <c r="A13" s="14" t="s">
        <v>11</v>
      </c>
      <c r="B13" s="15">
        <v>86.1</v>
      </c>
      <c r="C13" s="25">
        <f>B13*0.4</f>
        <v>34.44</v>
      </c>
      <c r="D13" s="27">
        <f t="shared" si="1"/>
        <v>51.66</v>
      </c>
    </row>
    <row r="14" spans="1:4" ht="15" thickBot="1" x14ac:dyDescent="0.35">
      <c r="A14" s="18" t="s">
        <v>24</v>
      </c>
      <c r="B14" s="20">
        <f>SUM(B15:B18)</f>
        <v>7243.85</v>
      </c>
      <c r="C14" s="20">
        <f>SUM(C15:C18)</f>
        <v>2897.54</v>
      </c>
      <c r="D14" s="20">
        <f>SUM(D15:D18)</f>
        <v>4346.3099999999995</v>
      </c>
    </row>
    <row r="15" spans="1:4" x14ac:dyDescent="0.3">
      <c r="A15" s="10" t="s">
        <v>25</v>
      </c>
      <c r="B15" s="11">
        <v>4696</v>
      </c>
      <c r="C15" s="25">
        <f>B15*0.4</f>
        <v>1878.4</v>
      </c>
      <c r="D15" s="13">
        <f t="shared" si="1"/>
        <v>2817.6</v>
      </c>
    </row>
    <row r="16" spans="1:4" x14ac:dyDescent="0.3">
      <c r="A16" s="28" t="s">
        <v>26</v>
      </c>
      <c r="B16" s="24">
        <v>1567.36</v>
      </c>
      <c r="C16" s="25">
        <f>B16*0.4</f>
        <v>626.94399999999996</v>
      </c>
      <c r="D16" s="29">
        <f t="shared" si="1"/>
        <v>940.41599999999994</v>
      </c>
    </row>
    <row r="17" spans="1:4" x14ac:dyDescent="0.3">
      <c r="A17" s="23" t="s">
        <v>12</v>
      </c>
      <c r="B17" s="24">
        <v>883.6</v>
      </c>
      <c r="C17" s="25">
        <f>B17*0.4</f>
        <v>353.44000000000005</v>
      </c>
      <c r="D17" s="29">
        <f t="shared" si="1"/>
        <v>530.16</v>
      </c>
    </row>
    <row r="18" spans="1:4" ht="15" thickBot="1" x14ac:dyDescent="0.35">
      <c r="A18" s="30" t="s">
        <v>27</v>
      </c>
      <c r="B18" s="31">
        <v>96.89</v>
      </c>
      <c r="C18" s="25">
        <f>B18*0.4</f>
        <v>38.756</v>
      </c>
      <c r="D18" s="32">
        <f t="shared" si="1"/>
        <v>58.134</v>
      </c>
    </row>
    <row r="19" spans="1:4" ht="15" thickBot="1" x14ac:dyDescent="0.35">
      <c r="A19" s="18" t="s">
        <v>28</v>
      </c>
      <c r="B19" s="20">
        <f>SUM(B20:B22)</f>
        <v>1860.49</v>
      </c>
      <c r="C19" s="20">
        <f t="shared" ref="C19:D19" si="3">SUM(C20:C22)</f>
        <v>465.1225</v>
      </c>
      <c r="D19" s="20">
        <f t="shared" si="3"/>
        <v>1395.3674999999998</v>
      </c>
    </row>
    <row r="20" spans="1:4" x14ac:dyDescent="0.3">
      <c r="A20" s="33" t="s">
        <v>29</v>
      </c>
      <c r="B20" s="34">
        <v>1233.21</v>
      </c>
      <c r="C20" s="25">
        <f>B20*0.25</f>
        <v>308.30250000000001</v>
      </c>
      <c r="D20" s="29">
        <f t="shared" si="1"/>
        <v>924.90750000000003</v>
      </c>
    </row>
    <row r="21" spans="1:4" x14ac:dyDescent="0.3">
      <c r="A21" s="35" t="s">
        <v>30</v>
      </c>
      <c r="B21" s="36">
        <v>497.62</v>
      </c>
      <c r="C21" s="25">
        <f>B21*0.25</f>
        <v>124.405</v>
      </c>
      <c r="D21" s="29">
        <f t="shared" si="1"/>
        <v>373.21500000000003</v>
      </c>
    </row>
    <row r="22" spans="1:4" ht="15" thickBot="1" x14ac:dyDescent="0.35">
      <c r="A22" s="37" t="s">
        <v>33</v>
      </c>
      <c r="B22" s="38">
        <v>129.66</v>
      </c>
      <c r="C22" s="25">
        <f>B22*0.25</f>
        <v>32.414999999999999</v>
      </c>
      <c r="D22" s="29">
        <f t="shared" si="1"/>
        <v>97.245000000000005</v>
      </c>
    </row>
    <row r="23" spans="1:4" ht="15" thickBot="1" x14ac:dyDescent="0.35">
      <c r="A23" s="18" t="s">
        <v>31</v>
      </c>
      <c r="B23" s="20">
        <v>927.12</v>
      </c>
      <c r="C23" s="20">
        <f>B23*0.25</f>
        <v>231.78</v>
      </c>
      <c r="D23" s="39">
        <f t="shared" si="1"/>
        <v>695.34</v>
      </c>
    </row>
    <row r="24" spans="1:4" ht="15" thickBot="1" x14ac:dyDescent="0.35">
      <c r="A24" s="18" t="s">
        <v>32</v>
      </c>
      <c r="B24" s="20">
        <f>SUM(B25:B35)</f>
        <v>13177.530000000002</v>
      </c>
      <c r="C24" s="20">
        <f>SUM(C25:C35)</f>
        <v>5271.0119999999997</v>
      </c>
      <c r="D24" s="20">
        <f>SUM(D25:D35)</f>
        <v>7906.5179999999991</v>
      </c>
    </row>
    <row r="25" spans="1:4" x14ac:dyDescent="0.3">
      <c r="A25" s="10" t="s">
        <v>13</v>
      </c>
      <c r="B25" s="11">
        <v>921</v>
      </c>
      <c r="C25" s="25">
        <f t="shared" ref="C25:C36" si="4">B25*0.4</f>
        <v>368.40000000000003</v>
      </c>
      <c r="D25" s="13">
        <f t="shared" si="1"/>
        <v>552.59999999999991</v>
      </c>
    </row>
    <row r="26" spans="1:4" x14ac:dyDescent="0.3">
      <c r="A26" s="23" t="s">
        <v>14</v>
      </c>
      <c r="B26" s="24">
        <v>489.6</v>
      </c>
      <c r="C26" s="25">
        <f t="shared" si="4"/>
        <v>195.84000000000003</v>
      </c>
      <c r="D26" s="29">
        <f t="shared" si="1"/>
        <v>293.76</v>
      </c>
    </row>
    <row r="27" spans="1:4" x14ac:dyDescent="0.3">
      <c r="A27" s="23" t="s">
        <v>36</v>
      </c>
      <c r="B27" s="24">
        <v>652.5</v>
      </c>
      <c r="C27" s="25">
        <f t="shared" si="4"/>
        <v>261</v>
      </c>
      <c r="D27" s="29">
        <f t="shared" si="1"/>
        <v>391.5</v>
      </c>
    </row>
    <row r="28" spans="1:4" x14ac:dyDescent="0.3">
      <c r="A28" s="23" t="s">
        <v>15</v>
      </c>
      <c r="B28" s="24">
        <v>1650.2</v>
      </c>
      <c r="C28" s="25">
        <f t="shared" si="4"/>
        <v>660.08</v>
      </c>
      <c r="D28" s="29">
        <f t="shared" si="1"/>
        <v>990.12</v>
      </c>
    </row>
    <row r="29" spans="1:4" x14ac:dyDescent="0.3">
      <c r="A29" s="23" t="s">
        <v>16</v>
      </c>
      <c r="B29" s="24">
        <v>400</v>
      </c>
      <c r="C29" s="25">
        <f t="shared" si="4"/>
        <v>160</v>
      </c>
      <c r="D29" s="29">
        <f t="shared" si="1"/>
        <v>240</v>
      </c>
    </row>
    <row r="30" spans="1:4" x14ac:dyDescent="0.3">
      <c r="A30" s="23" t="s">
        <v>37</v>
      </c>
      <c r="B30" s="24">
        <v>2228.14</v>
      </c>
      <c r="C30" s="25">
        <f t="shared" si="4"/>
        <v>891.25599999999997</v>
      </c>
      <c r="D30" s="29">
        <f t="shared" si="1"/>
        <v>1336.884</v>
      </c>
    </row>
    <row r="31" spans="1:4" x14ac:dyDescent="0.3">
      <c r="A31" s="23" t="s">
        <v>1</v>
      </c>
      <c r="B31" s="24">
        <v>2359.4899999999998</v>
      </c>
      <c r="C31" s="25">
        <f t="shared" si="4"/>
        <v>943.79599999999994</v>
      </c>
      <c r="D31" s="29">
        <f t="shared" si="1"/>
        <v>1415.694</v>
      </c>
    </row>
    <row r="32" spans="1:4" x14ac:dyDescent="0.3">
      <c r="A32" s="23" t="s">
        <v>17</v>
      </c>
      <c r="B32" s="24">
        <v>4151</v>
      </c>
      <c r="C32" s="25">
        <f t="shared" si="4"/>
        <v>1660.4</v>
      </c>
      <c r="D32" s="29">
        <f t="shared" si="1"/>
        <v>2490.6</v>
      </c>
    </row>
    <row r="33" spans="1:6" x14ac:dyDescent="0.3">
      <c r="A33" s="23" t="s">
        <v>18</v>
      </c>
      <c r="B33" s="24">
        <v>34.94</v>
      </c>
      <c r="C33" s="25">
        <f t="shared" si="4"/>
        <v>13.975999999999999</v>
      </c>
      <c r="D33" s="29">
        <f t="shared" si="1"/>
        <v>20.963999999999999</v>
      </c>
    </row>
    <row r="34" spans="1:6" x14ac:dyDescent="0.3">
      <c r="A34" s="23" t="s">
        <v>38</v>
      </c>
      <c r="B34" s="24">
        <v>154.62</v>
      </c>
      <c r="C34" s="25">
        <f t="shared" si="4"/>
        <v>61.848000000000006</v>
      </c>
      <c r="D34" s="29">
        <f t="shared" si="1"/>
        <v>92.771999999999991</v>
      </c>
    </row>
    <row r="35" spans="1:6" ht="15" thickBot="1" x14ac:dyDescent="0.35">
      <c r="A35" s="30" t="s">
        <v>2</v>
      </c>
      <c r="B35" s="31">
        <v>136.04</v>
      </c>
      <c r="C35" s="16">
        <f t="shared" si="4"/>
        <v>54.415999999999997</v>
      </c>
      <c r="D35" s="32">
        <f t="shared" si="1"/>
        <v>81.623999999999995</v>
      </c>
    </row>
    <row r="36" spans="1:6" s="46" customFormat="1" ht="27.6" x14ac:dyDescent="0.3">
      <c r="A36" s="42" t="s">
        <v>34</v>
      </c>
      <c r="B36" s="43">
        <f>546+89.8</f>
        <v>635.79999999999995</v>
      </c>
      <c r="C36" s="44">
        <f t="shared" si="4"/>
        <v>254.32</v>
      </c>
      <c r="D36" s="45">
        <f t="shared" si="1"/>
        <v>381.47999999999996</v>
      </c>
      <c r="F36" s="47"/>
    </row>
    <row r="37" spans="1:6" ht="15" thickBot="1" x14ac:dyDescent="0.35">
      <c r="A37" s="40" t="s">
        <v>19</v>
      </c>
      <c r="B37" s="41">
        <f>B36+B24+B23+B19+B14+B8+B7+B4</f>
        <v>138174.64000000001</v>
      </c>
      <c r="C37" s="41">
        <f>C36+C24+C23+C19+C14+C8+C7+C4</f>
        <v>54572.708500000001</v>
      </c>
      <c r="D37" s="41">
        <f>D36+D24+D23+D19+D14+D8+D7+D4</f>
        <v>83601.931499999992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09_TT_EON_2024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2022-01-25T10:27:25Z</cp:lastPrinted>
  <dcterms:created xsi:type="dcterms:W3CDTF">2015-03-17T12:48:09Z</dcterms:created>
  <dcterms:modified xsi:type="dcterms:W3CDTF">2025-02-18T09:51:54Z</dcterms:modified>
</cp:coreProperties>
</file>