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nalýzy v ÚNSS\za rok 2024\EON\"/>
    </mc:Choice>
  </mc:AlternateContent>
  <bookViews>
    <workbookView xWindow="0" yWindow="0" windowWidth="23040" windowHeight="7344"/>
  </bookViews>
  <sheets>
    <sheet name="07TN_EON_2024" sheetId="8" r:id="rId1"/>
  </sheets>
  <calcPr calcId="162913"/>
</workbook>
</file>

<file path=xl/calcChain.xml><?xml version="1.0" encoding="utf-8"?>
<calcChain xmlns="http://schemas.openxmlformats.org/spreadsheetml/2006/main">
  <c r="B19" i="8" l="1"/>
  <c r="B34" i="8"/>
  <c r="B27" i="8" s="1"/>
  <c r="D18" i="8"/>
  <c r="C16" i="8"/>
  <c r="C17" i="8"/>
  <c r="D17" i="8" s="1"/>
  <c r="C20" i="8"/>
  <c r="B15" i="8"/>
  <c r="D20" i="8"/>
  <c r="B13" i="8"/>
  <c r="B9" i="8"/>
  <c r="C9" i="8" s="1"/>
  <c r="D9" i="8" s="1"/>
  <c r="D6" i="8"/>
  <c r="D4" i="8" s="1"/>
  <c r="C6" i="8"/>
  <c r="D5" i="8"/>
  <c r="C5" i="8"/>
  <c r="B5" i="8" s="1"/>
  <c r="D7" i="8"/>
  <c r="C7" i="8"/>
  <c r="C11" i="8"/>
  <c r="D11" i="8"/>
  <c r="C12" i="8"/>
  <c r="D12" i="8" s="1"/>
  <c r="D13" i="8"/>
  <c r="C14" i="8"/>
  <c r="D14" i="8" s="1"/>
  <c r="C28" i="8"/>
  <c r="D28" i="8" s="1"/>
  <c r="D30" i="8"/>
  <c r="D38" i="8"/>
  <c r="C37" i="8"/>
  <c r="D37" i="8" s="1"/>
  <c r="C36" i="8"/>
  <c r="D36" i="8" s="1"/>
  <c r="C33" i="8"/>
  <c r="D33" i="8" s="1"/>
  <c r="C32" i="8"/>
  <c r="D32" i="8" s="1"/>
  <c r="C31" i="8"/>
  <c r="D31" i="8" s="1"/>
  <c r="C29" i="8"/>
  <c r="D29" i="8" s="1"/>
  <c r="C26" i="8"/>
  <c r="D26" i="8" s="1"/>
  <c r="C25" i="8"/>
  <c r="D25" i="8" s="1"/>
  <c r="C24" i="8"/>
  <c r="D24" i="8" s="1"/>
  <c r="C23" i="8"/>
  <c r="B22" i="8"/>
  <c r="C21" i="8"/>
  <c r="D21" i="8" s="1"/>
  <c r="D16" i="8"/>
  <c r="C10" i="8"/>
  <c r="B6" i="8"/>
  <c r="C19" i="8" l="1"/>
  <c r="D19" i="8" s="1"/>
  <c r="D15" i="8" s="1"/>
  <c r="B7" i="8"/>
  <c r="B8" i="8"/>
  <c r="C22" i="8"/>
  <c r="B4" i="8"/>
  <c r="C4" i="8"/>
  <c r="D23" i="8"/>
  <c r="D22" i="8" s="1"/>
  <c r="C15" i="8"/>
  <c r="B39" i="8"/>
  <c r="D10" i="8"/>
  <c r="C35" i="8"/>
  <c r="D35" i="8" s="1"/>
  <c r="D27" i="8" s="1"/>
  <c r="B40" i="8" l="1"/>
  <c r="D8" i="8"/>
  <c r="D40" i="8" s="1"/>
  <c r="C8" i="8"/>
  <c r="C27" i="8"/>
  <c r="C40" i="8" l="1"/>
</calcChain>
</file>

<file path=xl/sharedStrings.xml><?xml version="1.0" encoding="utf-8"?>
<sst xmlns="http://schemas.openxmlformats.org/spreadsheetml/2006/main" count="42" uniqueCount="42">
  <si>
    <t>ŠSP</t>
  </si>
  <si>
    <t>SR</t>
  </si>
  <si>
    <t>Zákonné sociálne odvody ku mzdám</t>
  </si>
  <si>
    <t>Stravné</t>
  </si>
  <si>
    <t>Kompenzačné pomôcky</t>
  </si>
  <si>
    <t>Poplatky banke</t>
  </si>
  <si>
    <t>Krajské stredisko Trenčín</t>
  </si>
  <si>
    <t xml:space="preserve">Ekonomicky oprávnené náklady, ods. 5, Zák. č. 448/2008 </t>
  </si>
  <si>
    <t>Mzdové náklady</t>
  </si>
  <si>
    <t>Energie elektrina</t>
  </si>
  <si>
    <t>Energie plyn</t>
  </si>
  <si>
    <t>Vodné a stočné</t>
  </si>
  <si>
    <t>Telefóny, internet, prenos dát</t>
  </si>
  <si>
    <t>Poštové</t>
  </si>
  <si>
    <t>Materiál (kanc., hyg. a čisť, dezinfekcia)</t>
  </si>
  <si>
    <t>Školenia, semináre, konferencie</t>
  </si>
  <si>
    <t>Revízie (PO, BOZP a zdrav. dohľad)</t>
  </si>
  <si>
    <t>Vedenie účtovníctva, ostatné všeob. služby</t>
  </si>
  <si>
    <t>Audit účtovníctva ÚNSS - povinný</t>
  </si>
  <si>
    <t>Služby IKT a podpora softvéru</t>
  </si>
  <si>
    <t>Poistenie</t>
  </si>
  <si>
    <t>EON SPOLU</t>
  </si>
  <si>
    <t>Materiál (interiérové vybavenie)</t>
  </si>
  <si>
    <t xml:space="preserve">  Mzdové náklady spolu</t>
  </si>
  <si>
    <t>Cestovné spolu</t>
  </si>
  <si>
    <t>Energie teplo</t>
  </si>
  <si>
    <t>Výdavky na materiál spolu</t>
  </si>
  <si>
    <t>Pracovné pomôcky (ochranné)</t>
  </si>
  <si>
    <t>Dopravné náklady spolu</t>
  </si>
  <si>
    <t xml:space="preserve">PHM </t>
  </si>
  <si>
    <t>servis SMV</t>
  </si>
  <si>
    <t>poistenie - PZP SMV</t>
  </si>
  <si>
    <t>Nájomné spolu</t>
  </si>
  <si>
    <t>Náklady na služby spolu</t>
  </si>
  <si>
    <t>Všeobecné služby (kopírovanie, čistiareň apod.)</t>
  </si>
  <si>
    <t>Výdavky na bežné transféry (náhrady PN, príspevok na rekreáciu)</t>
  </si>
  <si>
    <t>Materiál (VT, prevádzk. stroje a zariad.)</t>
  </si>
  <si>
    <t>Náklady na energie, vodu, komunikácie spolu</t>
  </si>
  <si>
    <t>2024</t>
  </si>
  <si>
    <t>Knihy, časopisy, materiál na aktivity</t>
  </si>
  <si>
    <t>Metodická činnosť</t>
  </si>
  <si>
    <t>Dane a poplatky (odpad)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</si>
</sst>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Sk&quot;"/>
    <numFmt numFmtId="166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66" fontId="2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2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166" fontId="2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166" fontId="0" fillId="0" borderId="0" xfId="0" applyNumberFormat="1"/>
    <xf numFmtId="166" fontId="2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2" fillId="5" borderId="11" xfId="0" applyNumberFormat="1" applyFont="1" applyFill="1" applyBorder="1" applyAlignment="1" applyProtection="1">
      <alignment horizontal="left" vertical="center" wrapText="1" shrinkToFit="1"/>
      <protection hidden="1"/>
    </xf>
    <xf numFmtId="166" fontId="2" fillId="5" borderId="12" xfId="0" applyNumberFormat="1" applyFont="1" applyFill="1" applyBorder="1" applyAlignment="1" applyProtection="1">
      <alignment horizontal="right" vertical="center" wrapText="1" shrinkToFit="1"/>
      <protection hidden="1"/>
    </xf>
    <xf numFmtId="0" fontId="3" fillId="2" borderId="13" xfId="0" applyFont="1" applyFill="1" applyBorder="1" applyAlignment="1">
      <alignment horizontal="left" indent="1"/>
    </xf>
    <xf numFmtId="166" fontId="3" fillId="2" borderId="14" xfId="0" applyNumberFormat="1" applyFont="1" applyFill="1" applyBorder="1"/>
    <xf numFmtId="166" fontId="3" fillId="4" borderId="14" xfId="0" applyNumberFormat="1" applyFont="1" applyFill="1" applyBorder="1"/>
    <xf numFmtId="166" fontId="3" fillId="3" borderId="15" xfId="0" applyNumberFormat="1" applyFont="1" applyFill="1" applyBorder="1"/>
    <xf numFmtId="0" fontId="3" fillId="2" borderId="16" xfId="0" applyFont="1" applyFill="1" applyBorder="1" applyAlignment="1">
      <alignment horizontal="left" indent="1"/>
    </xf>
    <xf numFmtId="166" fontId="3" fillId="2" borderId="17" xfId="0" applyNumberFormat="1" applyFont="1" applyFill="1" applyBorder="1"/>
    <xf numFmtId="166" fontId="3" fillId="4" borderId="17" xfId="0" applyNumberFormat="1" applyFont="1" applyFill="1" applyBorder="1"/>
    <xf numFmtId="166" fontId="3" fillId="3" borderId="18" xfId="0" applyNumberFormat="1" applyFont="1" applyFill="1" applyBorder="1"/>
    <xf numFmtId="0" fontId="4" fillId="5" borderId="11" xfId="0" applyFont="1" applyFill="1" applyBorder="1" applyAlignment="1">
      <alignment horizontal="left" indent="1"/>
    </xf>
    <xf numFmtId="166" fontId="4" fillId="5" borderId="12" xfId="0" applyNumberFormat="1" applyFont="1" applyFill="1" applyBorder="1"/>
    <xf numFmtId="166" fontId="4" fillId="5" borderId="19" xfId="0" applyNumberFormat="1" applyFont="1" applyFill="1" applyBorder="1"/>
    <xf numFmtId="166" fontId="3" fillId="3" borderId="20" xfId="0" applyNumberFormat="1" applyFont="1" applyFill="1" applyBorder="1"/>
    <xf numFmtId="0" fontId="3" fillId="2" borderId="21" xfId="0" applyFont="1" applyFill="1" applyBorder="1" applyAlignment="1">
      <alignment horizontal="left" indent="1"/>
    </xf>
    <xf numFmtId="166" fontId="3" fillId="2" borderId="22" xfId="0" applyNumberFormat="1" applyFont="1" applyFill="1" applyBorder="1"/>
    <xf numFmtId="166" fontId="3" fillId="4" borderId="22" xfId="0" applyNumberFormat="1" applyFont="1" applyFill="1" applyBorder="1"/>
    <xf numFmtId="166" fontId="3" fillId="3" borderId="23" xfId="0" applyNumberFormat="1" applyFont="1" applyFill="1" applyBorder="1"/>
    <xf numFmtId="0" fontId="3" fillId="2" borderId="2" xfId="0" applyFont="1" applyFill="1" applyBorder="1" applyAlignment="1">
      <alignment horizontal="left" indent="1"/>
    </xf>
    <xf numFmtId="166" fontId="3" fillId="3" borderId="24" xfId="0" applyNumberFormat="1" applyFont="1" applyFill="1" applyBorder="1"/>
    <xf numFmtId="0" fontId="3" fillId="2" borderId="25" xfId="0" applyFont="1" applyFill="1" applyBorder="1" applyAlignment="1">
      <alignment horizontal="left" indent="1"/>
    </xf>
    <xf numFmtId="166" fontId="3" fillId="2" borderId="26" xfId="0" applyNumberFormat="1" applyFont="1" applyFill="1" applyBorder="1"/>
    <xf numFmtId="166" fontId="3" fillId="3" borderId="27" xfId="0" applyNumberFormat="1" applyFont="1" applyFill="1" applyBorder="1"/>
    <xf numFmtId="0" fontId="3" fillId="0" borderId="13" xfId="0" applyFont="1" applyFill="1" applyBorder="1" applyAlignment="1">
      <alignment horizontal="left" indent="1"/>
    </xf>
    <xf numFmtId="166" fontId="3" fillId="0" borderId="14" xfId="0" applyNumberFormat="1" applyFont="1" applyFill="1" applyBorder="1"/>
    <xf numFmtId="0" fontId="3" fillId="0" borderId="21" xfId="0" applyFont="1" applyFill="1" applyBorder="1" applyAlignment="1">
      <alignment horizontal="left" indent="1"/>
    </xf>
    <xf numFmtId="166" fontId="3" fillId="0" borderId="22" xfId="0" applyNumberFormat="1" applyFont="1" applyFill="1" applyBorder="1"/>
    <xf numFmtId="0" fontId="3" fillId="0" borderId="25" xfId="0" applyFont="1" applyFill="1" applyBorder="1" applyAlignment="1">
      <alignment horizontal="left" indent="1"/>
    </xf>
    <xf numFmtId="166" fontId="3" fillId="0" borderId="26" xfId="0" applyNumberFormat="1" applyFont="1" applyFill="1" applyBorder="1"/>
    <xf numFmtId="166" fontId="4" fillId="5" borderId="4" xfId="0" applyNumberFormat="1" applyFont="1" applyFill="1" applyBorder="1"/>
    <xf numFmtId="0" fontId="4" fillId="5" borderId="6" xfId="0" applyFont="1" applyFill="1" applyBorder="1" applyAlignment="1">
      <alignment horizontal="left" wrapText="1" indent="1"/>
    </xf>
    <xf numFmtId="166" fontId="4" fillId="5" borderId="7" xfId="0" applyNumberFormat="1" applyFont="1" applyFill="1" applyBorder="1"/>
    <xf numFmtId="166" fontId="4" fillId="5" borderId="28" xfId="0" applyNumberFormat="1" applyFont="1" applyFill="1" applyBorder="1"/>
    <xf numFmtId="166" fontId="4" fillId="5" borderId="8" xfId="0" applyNumberFormat="1" applyFont="1" applyFill="1" applyBorder="1"/>
    <xf numFmtId="0" fontId="4" fillId="6" borderId="9" xfId="0" applyFont="1" applyFill="1" applyBorder="1" applyAlignment="1">
      <alignment horizontal="left" indent="1"/>
    </xf>
    <xf numFmtId="166" fontId="4" fillId="6" borderId="10" xfId="0" applyNumberFormat="1" applyFont="1" applyFill="1" applyBorder="1"/>
    <xf numFmtId="164" fontId="2" fillId="0" borderId="3" xfId="0" applyNumberFormat="1" applyFont="1" applyBorder="1" applyAlignment="1" applyProtection="1">
      <alignment horizontal="center" vertical="center" wrapText="1" shrinkToFit="1"/>
      <protection hidden="1"/>
    </xf>
    <xf numFmtId="164" fontId="2" fillId="0" borderId="5" xfId="0" applyNumberFormat="1" applyFont="1" applyBorder="1" applyAlignment="1" applyProtection="1">
      <alignment horizontal="center" vertical="center" wrapText="1" shrinkToFit="1"/>
      <protection hidden="1"/>
    </xf>
    <xf numFmtId="164" fontId="2" fillId="0" borderId="4" xfId="0" applyNumberFormat="1" applyFont="1" applyBorder="1" applyAlignment="1" applyProtection="1">
      <alignment horizontal="center" vertical="center" wrapText="1" shrinkToFit="1"/>
      <protection hidden="1"/>
    </xf>
  </cellXfs>
  <cellStyles count="2">
    <cellStyle name="Normálna" xfId="0" builtinId="0"/>
    <cellStyle name="normálne_vuctovacia tabulk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zoomScaleNormal="100" workbookViewId="0">
      <selection activeCell="B50" sqref="B50"/>
    </sheetView>
  </sheetViews>
  <sheetFormatPr defaultRowHeight="14.4" x14ac:dyDescent="0.3"/>
  <cols>
    <col min="1" max="1" width="47.33203125" bestFit="1" customWidth="1"/>
    <col min="2" max="2" width="13.21875" style="5" bestFit="1" customWidth="1"/>
    <col min="3" max="4" width="11.5546875" style="5" bestFit="1" customWidth="1"/>
  </cols>
  <sheetData>
    <row r="1" spans="1:4" ht="15" customHeight="1" thickBot="1" x14ac:dyDescent="0.35">
      <c r="A1" s="43" t="s">
        <v>7</v>
      </c>
      <c r="B1" s="44"/>
      <c r="C1" s="44"/>
      <c r="D1" s="45"/>
    </row>
    <row r="2" spans="1:4" ht="15" thickBot="1" x14ac:dyDescent="0.35">
      <c r="A2" s="1" t="s">
        <v>6</v>
      </c>
      <c r="B2" s="1" t="s">
        <v>38</v>
      </c>
      <c r="C2" s="6" t="s">
        <v>0</v>
      </c>
      <c r="D2" s="2" t="s">
        <v>1</v>
      </c>
    </row>
    <row r="3" spans="1:4" ht="15" thickBot="1" x14ac:dyDescent="0.35">
      <c r="A3" s="3"/>
      <c r="B3" s="4"/>
      <c r="C3" s="4"/>
      <c r="D3" s="4"/>
    </row>
    <row r="4" spans="1:4" ht="15" thickBot="1" x14ac:dyDescent="0.35">
      <c r="A4" s="7" t="s">
        <v>23</v>
      </c>
      <c r="B4" s="8">
        <f>SUM(B5:B6)</f>
        <v>94556.55</v>
      </c>
      <c r="C4" s="8">
        <f t="shared" ref="C4:D4" si="0">SUM(C5:C6)</f>
        <v>47278.270000000004</v>
      </c>
      <c r="D4" s="8">
        <f t="shared" si="0"/>
        <v>47278.280000000006</v>
      </c>
    </row>
    <row r="5" spans="1:4" x14ac:dyDescent="0.3">
      <c r="A5" s="9" t="s">
        <v>8</v>
      </c>
      <c r="B5" s="10">
        <f>C5+D5</f>
        <v>71064.03</v>
      </c>
      <c r="C5" s="11">
        <f>31138.52+4393.49</f>
        <v>35532.01</v>
      </c>
      <c r="D5" s="12">
        <f>30878.52+4653.5</f>
        <v>35532.020000000004</v>
      </c>
    </row>
    <row r="6" spans="1:4" ht="15" thickBot="1" x14ac:dyDescent="0.35">
      <c r="A6" s="13" t="s">
        <v>2</v>
      </c>
      <c r="B6" s="14">
        <f>C6+D6</f>
        <v>23492.52</v>
      </c>
      <c r="C6" s="15">
        <f>9214.18+2538.43-6.35</f>
        <v>11746.26</v>
      </c>
      <c r="D6" s="16">
        <f>9201.47+2538.44+6.35</f>
        <v>11746.26</v>
      </c>
    </row>
    <row r="7" spans="1:4" ht="15" thickBot="1" x14ac:dyDescent="0.35">
      <c r="A7" s="17" t="s">
        <v>24</v>
      </c>
      <c r="B7" s="18">
        <f>SUM(C7:D7)</f>
        <v>2330.8900000000003</v>
      </c>
      <c r="C7" s="18">
        <f>1003.47</f>
        <v>1003.47</v>
      </c>
      <c r="D7" s="19">
        <f>1327.42</f>
        <v>1327.42</v>
      </c>
    </row>
    <row r="8" spans="1:4" ht="15" thickBot="1" x14ac:dyDescent="0.35">
      <c r="A8" s="17" t="s">
        <v>37</v>
      </c>
      <c r="B8" s="18">
        <f>SUM(B9:B14)</f>
        <v>3057.5499999999997</v>
      </c>
      <c r="C8" s="18">
        <f t="shared" ref="C8:D8" si="1">SUM(C9:C14)</f>
        <v>1528.77</v>
      </c>
      <c r="D8" s="18">
        <f t="shared" si="1"/>
        <v>1528.7799999999997</v>
      </c>
    </row>
    <row r="9" spans="1:4" x14ac:dyDescent="0.3">
      <c r="A9" s="9" t="s">
        <v>9</v>
      </c>
      <c r="B9" s="10">
        <f>2163.6</f>
        <v>2163.6</v>
      </c>
      <c r="C9" s="11">
        <f>B9*0.5</f>
        <v>1081.8</v>
      </c>
      <c r="D9" s="20">
        <f t="shared" ref="D9:D38" si="2">B9-C9</f>
        <v>1081.8</v>
      </c>
    </row>
    <row r="10" spans="1:4" x14ac:dyDescent="0.3">
      <c r="A10" s="21" t="s">
        <v>10</v>
      </c>
      <c r="B10" s="22"/>
      <c r="C10" s="23">
        <f>B10*0.5</f>
        <v>0</v>
      </c>
      <c r="D10" s="24">
        <f t="shared" si="2"/>
        <v>0</v>
      </c>
    </row>
    <row r="11" spans="1:4" x14ac:dyDescent="0.3">
      <c r="A11" s="21" t="s">
        <v>25</v>
      </c>
      <c r="B11" s="22"/>
      <c r="C11" s="23">
        <f t="shared" ref="C11:C14" si="3">B11*0.5</f>
        <v>0</v>
      </c>
      <c r="D11" s="24">
        <f t="shared" ref="D11:D14" si="4">B11-C11</f>
        <v>0</v>
      </c>
    </row>
    <row r="12" spans="1:4" x14ac:dyDescent="0.3">
      <c r="A12" s="21" t="s">
        <v>11</v>
      </c>
      <c r="B12" s="22"/>
      <c r="C12" s="23">
        <f t="shared" si="3"/>
        <v>0</v>
      </c>
      <c r="D12" s="24">
        <f t="shared" si="4"/>
        <v>0</v>
      </c>
    </row>
    <row r="13" spans="1:4" x14ac:dyDescent="0.3">
      <c r="A13" s="21" t="s">
        <v>12</v>
      </c>
      <c r="B13" s="22">
        <f>469.43+348.82</f>
        <v>818.25</v>
      </c>
      <c r="C13" s="23">
        <v>409.12</v>
      </c>
      <c r="D13" s="24">
        <f t="shared" si="4"/>
        <v>409.13</v>
      </c>
    </row>
    <row r="14" spans="1:4" ht="15" thickBot="1" x14ac:dyDescent="0.35">
      <c r="A14" s="13" t="s">
        <v>13</v>
      </c>
      <c r="B14" s="14">
        <v>75.7</v>
      </c>
      <c r="C14" s="23">
        <f t="shared" si="3"/>
        <v>37.85</v>
      </c>
      <c r="D14" s="24">
        <f t="shared" si="4"/>
        <v>37.85</v>
      </c>
    </row>
    <row r="15" spans="1:4" ht="15" thickBot="1" x14ac:dyDescent="0.35">
      <c r="A15" s="17" t="s">
        <v>26</v>
      </c>
      <c r="B15" s="18">
        <f>SUM(B16:B21)</f>
        <v>7268.3300000000008</v>
      </c>
      <c r="C15" s="18">
        <f>SUM(C16:C21)</f>
        <v>1201.46</v>
      </c>
      <c r="D15" s="18">
        <f>SUM(D16:D21)</f>
        <v>6066.87</v>
      </c>
    </row>
    <row r="16" spans="1:4" x14ac:dyDescent="0.3">
      <c r="A16" s="9" t="s">
        <v>22</v>
      </c>
      <c r="B16" s="10">
        <v>1060.8</v>
      </c>
      <c r="C16" s="23">
        <f>B16*0</f>
        <v>0</v>
      </c>
      <c r="D16" s="12">
        <f t="shared" si="2"/>
        <v>1060.8</v>
      </c>
    </row>
    <row r="17" spans="1:4" x14ac:dyDescent="0.3">
      <c r="A17" s="25" t="s">
        <v>36</v>
      </c>
      <c r="B17" s="22">
        <v>2076.88</v>
      </c>
      <c r="C17" s="23">
        <f>B17*0</f>
        <v>0</v>
      </c>
      <c r="D17" s="26">
        <f t="shared" si="2"/>
        <v>2076.88</v>
      </c>
    </row>
    <row r="18" spans="1:4" x14ac:dyDescent="0.3">
      <c r="A18" s="21" t="s">
        <v>14</v>
      </c>
      <c r="B18" s="22">
        <v>1535.01</v>
      </c>
      <c r="C18" s="23">
        <v>766.64</v>
      </c>
      <c r="D18" s="26">
        <f t="shared" si="2"/>
        <v>768.37</v>
      </c>
    </row>
    <row r="19" spans="1:4" x14ac:dyDescent="0.3">
      <c r="A19" s="13" t="s">
        <v>39</v>
      </c>
      <c r="B19" s="14">
        <f>102.48+318.28</f>
        <v>420.76</v>
      </c>
      <c r="C19" s="23">
        <f>B19*0.5</f>
        <v>210.38</v>
      </c>
      <c r="D19" s="26">
        <f t="shared" ref="D19" si="5">B19-C19</f>
        <v>210.38</v>
      </c>
    </row>
    <row r="20" spans="1:4" x14ac:dyDescent="0.3">
      <c r="A20" s="13" t="s">
        <v>4</v>
      </c>
      <c r="B20" s="14">
        <v>1726</v>
      </c>
      <c r="C20" s="23">
        <f>B20*0</f>
        <v>0</v>
      </c>
      <c r="D20" s="26">
        <f t="shared" ref="D20" si="6">B20-C20</f>
        <v>1726</v>
      </c>
    </row>
    <row r="21" spans="1:4" ht="15" thickBot="1" x14ac:dyDescent="0.35">
      <c r="A21" s="27" t="s">
        <v>27</v>
      </c>
      <c r="B21" s="28">
        <v>448.88</v>
      </c>
      <c r="C21" s="23">
        <f t="shared" ref="C21" si="7">B21*0.5</f>
        <v>224.44</v>
      </c>
      <c r="D21" s="29">
        <f t="shared" si="2"/>
        <v>224.44</v>
      </c>
    </row>
    <row r="22" spans="1:4" ht="15" thickBot="1" x14ac:dyDescent="0.35">
      <c r="A22" s="17" t="s">
        <v>28</v>
      </c>
      <c r="B22" s="18">
        <f>SUM(B23:B25)</f>
        <v>0</v>
      </c>
      <c r="C22" s="18">
        <f t="shared" ref="C22:D22" si="8">SUM(C23:C25)</f>
        <v>0</v>
      </c>
      <c r="D22" s="18">
        <f t="shared" si="8"/>
        <v>0</v>
      </c>
    </row>
    <row r="23" spans="1:4" x14ac:dyDescent="0.3">
      <c r="A23" s="30" t="s">
        <v>29</v>
      </c>
      <c r="B23" s="31">
        <v>0</v>
      </c>
      <c r="C23" s="23">
        <f t="shared" ref="C23:C25" si="9">B23*0.5</f>
        <v>0</v>
      </c>
      <c r="D23" s="26">
        <f t="shared" si="2"/>
        <v>0</v>
      </c>
    </row>
    <row r="24" spans="1:4" x14ac:dyDescent="0.3">
      <c r="A24" s="32" t="s">
        <v>30</v>
      </c>
      <c r="B24" s="33">
        <v>0</v>
      </c>
      <c r="C24" s="23">
        <f t="shared" si="9"/>
        <v>0</v>
      </c>
      <c r="D24" s="26">
        <f t="shared" si="2"/>
        <v>0</v>
      </c>
    </row>
    <row r="25" spans="1:4" ht="15" thickBot="1" x14ac:dyDescent="0.35">
      <c r="A25" s="34" t="s">
        <v>31</v>
      </c>
      <c r="B25" s="35">
        <v>0</v>
      </c>
      <c r="C25" s="23">
        <f t="shared" si="9"/>
        <v>0</v>
      </c>
      <c r="D25" s="26">
        <f t="shared" si="2"/>
        <v>0</v>
      </c>
    </row>
    <row r="26" spans="1:4" ht="15" thickBot="1" x14ac:dyDescent="0.35">
      <c r="A26" s="17" t="s">
        <v>32</v>
      </c>
      <c r="B26" s="18">
        <v>2634.96</v>
      </c>
      <c r="C26" s="18">
        <f>B26*0.5</f>
        <v>1317.48</v>
      </c>
      <c r="D26" s="36">
        <f t="shared" si="2"/>
        <v>1317.48</v>
      </c>
    </row>
    <row r="27" spans="1:4" ht="15" thickBot="1" x14ac:dyDescent="0.35">
      <c r="A27" s="17" t="s">
        <v>33</v>
      </c>
      <c r="B27" s="18">
        <f>SUM(B28:B38)</f>
        <v>11298.570000000002</v>
      </c>
      <c r="C27" s="18">
        <f>SUM(C28:C38)</f>
        <v>5650.5700000000006</v>
      </c>
      <c r="D27" s="18">
        <f>SUM(D28:D38)</f>
        <v>5648</v>
      </c>
    </row>
    <row r="28" spans="1:4" x14ac:dyDescent="0.3">
      <c r="A28" s="9" t="s">
        <v>15</v>
      </c>
      <c r="B28" s="10">
        <v>587.4</v>
      </c>
      <c r="C28" s="23">
        <f t="shared" ref="C28" si="10">B28*0.5</f>
        <v>293.7</v>
      </c>
      <c r="D28" s="26">
        <f t="shared" ref="D28" si="11">B28-C28</f>
        <v>293.7</v>
      </c>
    </row>
    <row r="29" spans="1:4" x14ac:dyDescent="0.3">
      <c r="A29" s="21" t="s">
        <v>16</v>
      </c>
      <c r="B29" s="22">
        <v>489.6</v>
      </c>
      <c r="C29" s="23">
        <f t="shared" ref="C29:C37" si="12">B29*0.5</f>
        <v>244.8</v>
      </c>
      <c r="D29" s="26">
        <f t="shared" si="2"/>
        <v>244.8</v>
      </c>
    </row>
    <row r="30" spans="1:4" x14ac:dyDescent="0.3">
      <c r="A30" s="21" t="s">
        <v>34</v>
      </c>
      <c r="B30" s="22">
        <v>181.19</v>
      </c>
      <c r="C30" s="23">
        <v>90.59</v>
      </c>
      <c r="D30" s="26">
        <f t="shared" ref="D30" si="13">B30-C30</f>
        <v>90.6</v>
      </c>
    </row>
    <row r="31" spans="1:4" x14ac:dyDescent="0.3">
      <c r="A31" s="21" t="s">
        <v>17</v>
      </c>
      <c r="B31" s="22">
        <v>1650.2</v>
      </c>
      <c r="C31" s="23">
        <f t="shared" si="12"/>
        <v>825.1</v>
      </c>
      <c r="D31" s="26">
        <f t="shared" si="2"/>
        <v>825.1</v>
      </c>
    </row>
    <row r="32" spans="1:4" x14ac:dyDescent="0.3">
      <c r="A32" s="21" t="s">
        <v>18</v>
      </c>
      <c r="B32" s="22">
        <v>400</v>
      </c>
      <c r="C32" s="23">
        <f t="shared" si="12"/>
        <v>200</v>
      </c>
      <c r="D32" s="26">
        <f t="shared" si="2"/>
        <v>200</v>
      </c>
    </row>
    <row r="33" spans="1:5" x14ac:dyDescent="0.3">
      <c r="A33" s="21" t="s">
        <v>40</v>
      </c>
      <c r="B33" s="22">
        <v>2228.14</v>
      </c>
      <c r="C33" s="23">
        <f t="shared" si="12"/>
        <v>1114.07</v>
      </c>
      <c r="D33" s="26">
        <f t="shared" si="2"/>
        <v>1114.07</v>
      </c>
    </row>
    <row r="34" spans="1:5" x14ac:dyDescent="0.3">
      <c r="A34" s="21" t="s">
        <v>3</v>
      </c>
      <c r="B34" s="22">
        <f>C34+D34</f>
        <v>1481.27</v>
      </c>
      <c r="C34" s="23">
        <v>741.93</v>
      </c>
      <c r="D34" s="26">
        <v>739.34</v>
      </c>
    </row>
    <row r="35" spans="1:5" s="5" customFormat="1" x14ac:dyDescent="0.3">
      <c r="A35" s="21" t="s">
        <v>19</v>
      </c>
      <c r="B35" s="22">
        <v>4151</v>
      </c>
      <c r="C35" s="23">
        <f t="shared" si="12"/>
        <v>2075.5</v>
      </c>
      <c r="D35" s="26">
        <f t="shared" si="2"/>
        <v>2075.5</v>
      </c>
      <c r="E35"/>
    </row>
    <row r="36" spans="1:5" x14ac:dyDescent="0.3">
      <c r="A36" s="21" t="s">
        <v>20</v>
      </c>
      <c r="B36" s="22">
        <v>15.98</v>
      </c>
      <c r="C36" s="23">
        <f t="shared" si="12"/>
        <v>7.99</v>
      </c>
      <c r="D36" s="26">
        <f t="shared" si="2"/>
        <v>7.99</v>
      </c>
    </row>
    <row r="37" spans="1:5" x14ac:dyDescent="0.3">
      <c r="A37" s="21" t="s">
        <v>41</v>
      </c>
      <c r="B37" s="22">
        <v>0</v>
      </c>
      <c r="C37" s="23">
        <f t="shared" si="12"/>
        <v>0</v>
      </c>
      <c r="D37" s="26">
        <f t="shared" si="2"/>
        <v>0</v>
      </c>
    </row>
    <row r="38" spans="1:5" ht="15" thickBot="1" x14ac:dyDescent="0.35">
      <c r="A38" s="27" t="s">
        <v>5</v>
      </c>
      <c r="B38" s="28">
        <v>113.79</v>
      </c>
      <c r="C38" s="15">
        <v>56.89</v>
      </c>
      <c r="D38" s="29">
        <f t="shared" si="2"/>
        <v>56.900000000000006</v>
      </c>
    </row>
    <row r="39" spans="1:5" ht="28.2" x14ac:dyDescent="0.3">
      <c r="A39" s="37" t="s">
        <v>35</v>
      </c>
      <c r="B39" s="38">
        <f>C39+D39</f>
        <v>246.69</v>
      </c>
      <c r="C39" s="39">
        <v>246.69</v>
      </c>
      <c r="D39" s="40">
        <v>0</v>
      </c>
    </row>
    <row r="40" spans="1:5" ht="15" thickBot="1" x14ac:dyDescent="0.35">
      <c r="A40" s="41" t="s">
        <v>21</v>
      </c>
      <c r="B40" s="42">
        <f>B39+B27+B26+B22+B15+B8+B7+B4</f>
        <v>121393.54000000001</v>
      </c>
      <c r="C40" s="42">
        <f>C39+C27+C26+C22+C15+C8+C7+C4</f>
        <v>58226.710000000006</v>
      </c>
      <c r="D40" s="42">
        <f>D39+D27+D26+D22+D15+D8+D7+D4</f>
        <v>63166.83</v>
      </c>
    </row>
  </sheetData>
  <mergeCells count="1">
    <mergeCell ref="A1:D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07TN_EON_2024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Rovnakova</dc:creator>
  <cp:lastModifiedBy>winterova</cp:lastModifiedBy>
  <cp:lastPrinted>2019-01-04T17:03:50Z</cp:lastPrinted>
  <dcterms:created xsi:type="dcterms:W3CDTF">2016-04-13T12:00:45Z</dcterms:created>
  <dcterms:modified xsi:type="dcterms:W3CDTF">2025-02-18T09:54:07Z</dcterms:modified>
</cp:coreProperties>
</file>