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11520" windowHeight="7344"/>
  </bookViews>
  <sheets>
    <sheet name="04_BB_EON_2024" sheetId="15" r:id="rId1"/>
  </sheets>
  <calcPr calcId="162913"/>
</workbook>
</file>

<file path=xl/calcChain.xml><?xml version="1.0" encoding="utf-8"?>
<calcChain xmlns="http://schemas.openxmlformats.org/spreadsheetml/2006/main">
  <c r="C5" i="15" l="1"/>
  <c r="C6" i="15"/>
  <c r="B39" i="15" l="1"/>
  <c r="C39" i="15"/>
  <c r="D7" i="15"/>
  <c r="B4" i="15"/>
  <c r="B23" i="15"/>
  <c r="C19" i="15"/>
  <c r="D19" i="15" s="1"/>
  <c r="B18" i="15"/>
  <c r="B13" i="15"/>
  <c r="B12" i="15"/>
  <c r="C12" i="15" s="1"/>
  <c r="D12" i="15" s="1"/>
  <c r="C29" i="15"/>
  <c r="D29" i="15" s="1"/>
  <c r="C30" i="15"/>
  <c r="D30" i="15" s="1"/>
  <c r="C31" i="15"/>
  <c r="D31" i="15" s="1"/>
  <c r="C32" i="15"/>
  <c r="D32" i="15" s="1"/>
  <c r="C33" i="15"/>
  <c r="D33" i="15" s="1"/>
  <c r="C34" i="15"/>
  <c r="D34" i="15" s="1"/>
  <c r="C35" i="15"/>
  <c r="D35" i="15" s="1"/>
  <c r="C36" i="15"/>
  <c r="D36" i="15" s="1"/>
  <c r="C37" i="15"/>
  <c r="D37" i="15" s="1"/>
  <c r="C17" i="15"/>
  <c r="D17" i="15" s="1"/>
  <c r="D18" i="15"/>
  <c r="C9" i="15"/>
  <c r="D9" i="15" s="1"/>
  <c r="D10" i="15"/>
  <c r="C11" i="15"/>
  <c r="D11" i="15" s="1"/>
  <c r="C14" i="15"/>
  <c r="D14" i="15" s="1"/>
  <c r="D6" i="15"/>
  <c r="C38" i="15"/>
  <c r="D38" i="15" s="1"/>
  <c r="C28" i="15"/>
  <c r="D28" i="15" s="1"/>
  <c r="C27" i="15"/>
  <c r="D27" i="15" s="1"/>
  <c r="B26" i="15"/>
  <c r="C25" i="15"/>
  <c r="D25" i="15" s="1"/>
  <c r="D24" i="15"/>
  <c r="B21" i="15"/>
  <c r="C22" i="15"/>
  <c r="C20" i="15"/>
  <c r="D20" i="15" s="1"/>
  <c r="C16" i="15"/>
  <c r="D16" i="15" s="1"/>
  <c r="B15" i="15"/>
  <c r="C4" i="15" l="1"/>
  <c r="B8" i="15"/>
  <c r="D15" i="15"/>
  <c r="D22" i="15"/>
  <c r="D26" i="15"/>
  <c r="C23" i="15"/>
  <c r="C21" i="15" s="1"/>
  <c r="D39" i="15"/>
  <c r="D5" i="15"/>
  <c r="D4" i="15" s="1"/>
  <c r="C13" i="15"/>
  <c r="C8" i="15" s="1"/>
  <c r="C15" i="15"/>
  <c r="D23" i="15" l="1"/>
  <c r="D21" i="15" s="1"/>
  <c r="D13" i="15"/>
  <c r="D8" i="15" s="1"/>
  <c r="D40" i="15" s="1"/>
  <c r="C26" i="15"/>
  <c r="C7" i="15" l="1"/>
  <c r="C40" i="15" s="1"/>
  <c r="B40" i="15"/>
</calcChain>
</file>

<file path=xl/sharedStrings.xml><?xml version="1.0" encoding="utf-8"?>
<sst xmlns="http://schemas.openxmlformats.org/spreadsheetml/2006/main" count="42" uniqueCount="42">
  <si>
    <t>Zákonné sociálne odvody ku mzdám</t>
  </si>
  <si>
    <t>Stravné</t>
  </si>
  <si>
    <t>Poplatky banke</t>
  </si>
  <si>
    <t xml:space="preserve">Ekonomicky oprávnené náklady, ods. 5, Zák. č. 448/2008 </t>
  </si>
  <si>
    <t>ŠSP</t>
  </si>
  <si>
    <t>SR</t>
  </si>
  <si>
    <t>Krajské stredisko Banská Bystrica</t>
  </si>
  <si>
    <t>Mzdové náklady</t>
  </si>
  <si>
    <t>Vodné a stočné</t>
  </si>
  <si>
    <t>Telefóny, internet, prenos dát</t>
  </si>
  <si>
    <t>Poštové</t>
  </si>
  <si>
    <t>Materiál (výpočtová technika)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</si>
  <si>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</si>
  <si>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</si>
  <si>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</si>
  <si>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</si>
  <si>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</si>
  <si>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</si>
  <si>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</si>
  <si>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</si>
  <si>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</si>
  <si>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 xml:space="preserve">  Mzdové náklady spolu</t>
  </si>
  <si>
    <t>Cestovné spolu</t>
  </si>
  <si>
    <t>Náklady na energie spolu</t>
  </si>
  <si>
    <t>Energie elektrina</t>
  </si>
  <si>
    <t>Energie plyn</t>
  </si>
  <si>
    <t>Výdavky na materiál spolu</t>
  </si>
  <si>
    <t>Materiál (kompenzačné pomôcky)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</si>
  <si>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</si>
  <si>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</si>
  <si>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</si>
  <si>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</si>
  <si>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</si>
  <si>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</si>
  <si>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</si>
  <si>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Ochrana objektu</t>
  </si>
  <si>
    <t>Energie teplo</t>
  </si>
  <si>
    <t>Výdavky na bežné transféry (náhrady PN, príspevok na rekreáciu)</t>
  </si>
  <si>
    <t>Všeobecné služby (kopírovanie, sl. s nájmom)</t>
  </si>
  <si>
    <t>2024</t>
  </si>
  <si>
    <t>Materiál (knihy, časopisy)</t>
  </si>
  <si>
    <t>Metodická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</si>
</sst>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7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0" fillId="0" borderId="0" xfId="0" applyNumberFormat="1"/>
    <xf numFmtId="167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3" xfId="0" applyNumberFormat="1" applyFont="1" applyFill="1" applyBorder="1" applyAlignment="1" applyProtection="1">
      <alignment horizontal="left" vertical="center" wrapText="1" shrinkToFit="1"/>
      <protection hidden="1"/>
    </xf>
    <xf numFmtId="167" fontId="3" fillId="5" borderId="14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5" xfId="0" applyFont="1" applyFill="1" applyBorder="1" applyAlignment="1">
      <alignment horizontal="left" indent="1"/>
    </xf>
    <xf numFmtId="167" fontId="2" fillId="2" borderId="16" xfId="0" applyNumberFormat="1" applyFont="1" applyFill="1" applyBorder="1"/>
    <xf numFmtId="167" fontId="2" fillId="4" borderId="16" xfId="0" applyNumberFormat="1" applyFont="1" applyFill="1" applyBorder="1"/>
    <xf numFmtId="167" fontId="2" fillId="3" borderId="6" xfId="0" applyNumberFormat="1" applyFont="1" applyFill="1" applyBorder="1"/>
    <xf numFmtId="0" fontId="2" fillId="2" borderId="17" xfId="0" applyFont="1" applyFill="1" applyBorder="1" applyAlignment="1">
      <alignment horizontal="left" indent="1"/>
    </xf>
    <xf numFmtId="167" fontId="2" fillId="2" borderId="18" xfId="0" applyNumberFormat="1" applyFont="1" applyFill="1" applyBorder="1"/>
    <xf numFmtId="167" fontId="2" fillId="4" borderId="18" xfId="0" applyNumberFormat="1" applyFont="1" applyFill="1" applyBorder="1"/>
    <xf numFmtId="167" fontId="2" fillId="3" borderId="19" xfId="0" applyNumberFormat="1" applyFont="1" applyFill="1" applyBorder="1"/>
    <xf numFmtId="0" fontId="4" fillId="5" borderId="13" xfId="0" applyFont="1" applyFill="1" applyBorder="1" applyAlignment="1">
      <alignment horizontal="left" indent="1"/>
    </xf>
    <xf numFmtId="167" fontId="4" fillId="5" borderId="14" xfId="0" applyNumberFormat="1" applyFont="1" applyFill="1" applyBorder="1"/>
    <xf numFmtId="167" fontId="4" fillId="5" borderId="20" xfId="0" applyNumberFormat="1" applyFont="1" applyFill="1" applyBorder="1"/>
    <xf numFmtId="0" fontId="2" fillId="2" borderId="21" xfId="0" applyFont="1" applyFill="1" applyBorder="1" applyAlignment="1">
      <alignment horizontal="left" indent="1"/>
    </xf>
    <xf numFmtId="167" fontId="2" fillId="2" borderId="22" xfId="0" applyNumberFormat="1" applyFont="1" applyFill="1" applyBorder="1"/>
    <xf numFmtId="167" fontId="2" fillId="4" borderId="22" xfId="0" applyNumberFormat="1" applyFont="1" applyFill="1" applyBorder="1"/>
    <xf numFmtId="167" fontId="2" fillId="3" borderId="23" xfId="0" applyNumberFormat="1" applyFont="1" applyFill="1" applyBorder="1"/>
    <xf numFmtId="0" fontId="2" fillId="2" borderId="5" xfId="0" applyFont="1" applyFill="1" applyBorder="1" applyAlignment="1">
      <alignment horizontal="left" indent="1"/>
    </xf>
    <xf numFmtId="167" fontId="2" fillId="3" borderId="7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7" fontId="2" fillId="2" borderId="25" xfId="0" applyNumberFormat="1" applyFont="1" applyFill="1" applyBorder="1"/>
    <xf numFmtId="167" fontId="2" fillId="3" borderId="26" xfId="0" applyNumberFormat="1" applyFont="1" applyFill="1" applyBorder="1"/>
    <xf numFmtId="0" fontId="2" fillId="0" borderId="15" xfId="0" applyFont="1" applyFill="1" applyBorder="1" applyAlignment="1">
      <alignment horizontal="left" indent="1"/>
    </xf>
    <xf numFmtId="167" fontId="2" fillId="0" borderId="16" xfId="0" applyNumberFormat="1" applyFont="1" applyFill="1" applyBorder="1"/>
    <xf numFmtId="0" fontId="2" fillId="0" borderId="21" xfId="0" applyFont="1" applyFill="1" applyBorder="1" applyAlignment="1">
      <alignment horizontal="left" indent="1"/>
    </xf>
    <xf numFmtId="167" fontId="2" fillId="0" borderId="22" xfId="0" applyNumberFormat="1" applyFont="1" applyFill="1" applyBorder="1"/>
    <xf numFmtId="0" fontId="2" fillId="0" borderId="24" xfId="0" applyFont="1" applyFill="1" applyBorder="1" applyAlignment="1">
      <alignment horizontal="left" indent="1"/>
    </xf>
    <xf numFmtId="167" fontId="2" fillId="0" borderId="25" xfId="0" applyNumberFormat="1" applyFont="1" applyFill="1" applyBorder="1"/>
    <xf numFmtId="167" fontId="4" fillId="5" borderId="3" xfId="0" applyNumberFormat="1" applyFont="1" applyFill="1" applyBorder="1"/>
    <xf numFmtId="0" fontId="4" fillId="5" borderId="10" xfId="0" applyFont="1" applyFill="1" applyBorder="1" applyAlignment="1">
      <alignment horizontal="left" wrapText="1" indent="1"/>
    </xf>
    <xf numFmtId="167" fontId="4" fillId="5" borderId="8" xfId="0" applyNumberFormat="1" applyFont="1" applyFill="1" applyBorder="1"/>
    <xf numFmtId="167" fontId="4" fillId="5" borderId="27" xfId="0" applyNumberFormat="1" applyFont="1" applyFill="1" applyBorder="1"/>
    <xf numFmtId="167" fontId="4" fillId="5" borderId="9" xfId="0" applyNumberFormat="1" applyFont="1" applyFill="1" applyBorder="1"/>
    <xf numFmtId="0" fontId="4" fillId="6" borderId="11" xfId="0" applyFont="1" applyFill="1" applyBorder="1" applyAlignment="1">
      <alignment horizontal="left" indent="1"/>
    </xf>
    <xf numFmtId="167" fontId="4" fillId="6" borderId="12" xfId="0" applyNumberFormat="1" applyFont="1" applyFill="1" applyBorder="1"/>
    <xf numFmtId="167" fontId="2" fillId="3" borderId="22" xfId="0" applyNumberFormat="1" applyFont="1" applyFill="1" applyBorder="1"/>
    <xf numFmtId="0" fontId="2" fillId="2" borderId="28" xfId="0" applyFont="1" applyFill="1" applyBorder="1" applyAlignment="1">
      <alignment horizontal="left" indent="1"/>
    </xf>
    <xf numFmtId="167" fontId="2" fillId="2" borderId="29" xfId="0" applyNumberFormat="1" applyFont="1" applyFill="1" applyBorder="1"/>
    <xf numFmtId="167" fontId="2" fillId="4" borderId="30" xfId="0" applyNumberFormat="1" applyFont="1" applyFill="1" applyBorder="1"/>
    <xf numFmtId="167" fontId="2" fillId="3" borderId="31" xfId="0" applyNumberFormat="1" applyFont="1" applyFill="1" applyBorder="1"/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95" zoomScaleNormal="95" workbookViewId="0">
      <selection activeCell="F10" sqref="F10"/>
    </sheetView>
  </sheetViews>
  <sheetFormatPr defaultRowHeight="14.4" x14ac:dyDescent="0.3"/>
  <cols>
    <col min="1" max="1" width="45.5546875" bestFit="1" customWidth="1"/>
    <col min="2" max="2" width="13.21875" style="5" bestFit="1" customWidth="1"/>
    <col min="3" max="4" width="11.5546875" style="5" bestFit="1" customWidth="1"/>
    <col min="6" max="6" width="10.33203125" bestFit="1" customWidth="1"/>
  </cols>
  <sheetData>
    <row r="1" spans="1:8" ht="15" customHeight="1" thickBot="1" x14ac:dyDescent="0.35">
      <c r="A1" s="47" t="s">
        <v>3</v>
      </c>
      <c r="B1" s="48"/>
      <c r="C1" s="48"/>
      <c r="D1" s="49"/>
    </row>
    <row r="2" spans="1:8" ht="15" thickBot="1" x14ac:dyDescent="0.35">
      <c r="A2" s="1" t="s">
        <v>6</v>
      </c>
      <c r="B2" s="1" t="s">
        <v>39</v>
      </c>
      <c r="C2" s="6" t="s">
        <v>4</v>
      </c>
      <c r="D2" s="2" t="s">
        <v>5</v>
      </c>
    </row>
    <row r="3" spans="1:8" ht="15" thickBot="1" x14ac:dyDescent="0.35">
      <c r="A3" s="3"/>
      <c r="B3" s="4"/>
      <c r="C3" s="4"/>
      <c r="D3" s="4"/>
    </row>
    <row r="4" spans="1:8" ht="15" thickBot="1" x14ac:dyDescent="0.35">
      <c r="A4" s="7" t="s">
        <v>21</v>
      </c>
      <c r="B4" s="8">
        <f>SUM(B5:B6)</f>
        <v>108974.57</v>
      </c>
      <c r="C4" s="8">
        <f t="shared" ref="C4:D4" si="0">SUM(C5:C6)</f>
        <v>54487.285000000003</v>
      </c>
      <c r="D4" s="8">
        <f t="shared" si="0"/>
        <v>54487.285000000003</v>
      </c>
      <c r="F4" s="5"/>
      <c r="H4" s="5"/>
    </row>
    <row r="5" spans="1:8" x14ac:dyDescent="0.3">
      <c r="A5" s="9" t="s">
        <v>7</v>
      </c>
      <c r="B5" s="10">
        <v>81326</v>
      </c>
      <c r="C5" s="11">
        <f>B5*0.5</f>
        <v>40663</v>
      </c>
      <c r="D5" s="12">
        <f>B5-C5</f>
        <v>40663</v>
      </c>
      <c r="F5" s="5"/>
    </row>
    <row r="6" spans="1:8" ht="15" thickBot="1" x14ac:dyDescent="0.35">
      <c r="A6" s="13" t="s">
        <v>0</v>
      </c>
      <c r="B6" s="14">
        <v>27648.57</v>
      </c>
      <c r="C6" s="15">
        <f>B6*0.5</f>
        <v>13824.285</v>
      </c>
      <c r="D6" s="16">
        <f t="shared" ref="D6:D39" si="1">B6-C6</f>
        <v>13824.285</v>
      </c>
      <c r="F6" s="5"/>
      <c r="G6" s="5"/>
    </row>
    <row r="7" spans="1:8" ht="15" thickBot="1" x14ac:dyDescent="0.35">
      <c r="A7" s="17" t="s">
        <v>22</v>
      </c>
      <c r="B7" s="18">
        <v>2229.5300000000002</v>
      </c>
      <c r="C7" s="18">
        <f>B7*0.4</f>
        <v>891.81200000000013</v>
      </c>
      <c r="D7" s="19">
        <f>B7-C7</f>
        <v>1337.7180000000001</v>
      </c>
      <c r="F7" s="5"/>
    </row>
    <row r="8" spans="1:8" ht="15" thickBot="1" x14ac:dyDescent="0.35">
      <c r="A8" s="17" t="s">
        <v>23</v>
      </c>
      <c r="B8" s="18">
        <f>SUM(B9:B14)</f>
        <v>2869.2999999999997</v>
      </c>
      <c r="C8" s="18">
        <f t="shared" ref="C8:D8" si="2">SUM(C9:C14)</f>
        <v>1434.645</v>
      </c>
      <c r="D8" s="18">
        <f t="shared" si="2"/>
        <v>1434.655</v>
      </c>
      <c r="F8" s="5"/>
      <c r="G8" s="5"/>
    </row>
    <row r="9" spans="1:8" x14ac:dyDescent="0.3">
      <c r="A9" s="9" t="s">
        <v>24</v>
      </c>
      <c r="B9" s="10">
        <v>392.57</v>
      </c>
      <c r="C9" s="22">
        <f t="shared" ref="C9:C11" si="3">B9*0.5</f>
        <v>196.285</v>
      </c>
      <c r="D9" s="23">
        <f t="shared" ref="D9:D11" si="4">B9-C9</f>
        <v>196.285</v>
      </c>
    </row>
    <row r="10" spans="1:8" x14ac:dyDescent="0.3">
      <c r="A10" s="20" t="s">
        <v>25</v>
      </c>
      <c r="B10" s="21">
        <v>734.01</v>
      </c>
      <c r="C10" s="22">
        <v>367</v>
      </c>
      <c r="D10" s="23">
        <f t="shared" si="4"/>
        <v>367.01</v>
      </c>
    </row>
    <row r="11" spans="1:8" x14ac:dyDescent="0.3">
      <c r="A11" s="20" t="s">
        <v>36</v>
      </c>
      <c r="B11" s="21">
        <v>513.72</v>
      </c>
      <c r="C11" s="22">
        <f t="shared" si="3"/>
        <v>256.86</v>
      </c>
      <c r="D11" s="23">
        <f t="shared" si="4"/>
        <v>256.86</v>
      </c>
    </row>
    <row r="12" spans="1:8" x14ac:dyDescent="0.3">
      <c r="A12" s="20" t="s">
        <v>8</v>
      </c>
      <c r="B12" s="21">
        <f>109.27</f>
        <v>109.27</v>
      </c>
      <c r="C12" s="22">
        <f t="shared" ref="C12:C13" si="5">B12*0.5</f>
        <v>54.634999999999998</v>
      </c>
      <c r="D12" s="23">
        <f t="shared" si="1"/>
        <v>54.634999999999998</v>
      </c>
    </row>
    <row r="13" spans="1:8" x14ac:dyDescent="0.3">
      <c r="A13" s="20" t="s">
        <v>9</v>
      </c>
      <c r="B13" s="21">
        <f>577+373.54</f>
        <v>950.54</v>
      </c>
      <c r="C13" s="22">
        <f t="shared" si="5"/>
        <v>475.27</v>
      </c>
      <c r="D13" s="23">
        <f t="shared" si="1"/>
        <v>475.27</v>
      </c>
    </row>
    <row r="14" spans="1:8" ht="15" thickBot="1" x14ac:dyDescent="0.35">
      <c r="A14" s="13" t="s">
        <v>10</v>
      </c>
      <c r="B14" s="14">
        <v>169.19</v>
      </c>
      <c r="C14" s="22">
        <f t="shared" ref="C14" si="6">B14*0.5</f>
        <v>84.594999999999999</v>
      </c>
      <c r="D14" s="23">
        <f t="shared" ref="D14" si="7">B14-C14</f>
        <v>84.594999999999999</v>
      </c>
    </row>
    <row r="15" spans="1:8" ht="15" thickBot="1" x14ac:dyDescent="0.35">
      <c r="A15" s="17" t="s">
        <v>26</v>
      </c>
      <c r="B15" s="18">
        <f>SUM(B16:B20)</f>
        <v>3625.3900000000003</v>
      </c>
      <c r="C15" s="18">
        <f>SUM(C16:C20)</f>
        <v>1812.69</v>
      </c>
      <c r="D15" s="18">
        <f>SUM(D16:D20)</f>
        <v>1812.7</v>
      </c>
    </row>
    <row r="16" spans="1:8" x14ac:dyDescent="0.3">
      <c r="A16" s="9" t="s">
        <v>27</v>
      </c>
      <c r="B16" s="10">
        <v>1194.8</v>
      </c>
      <c r="C16" s="22">
        <f>B16*0.5</f>
        <v>597.4</v>
      </c>
      <c r="D16" s="12">
        <f t="shared" si="1"/>
        <v>597.4</v>
      </c>
    </row>
    <row r="17" spans="1:4" x14ac:dyDescent="0.3">
      <c r="A17" s="24" t="s">
        <v>11</v>
      </c>
      <c r="B17" s="21">
        <v>1549</v>
      </c>
      <c r="C17" s="22">
        <f t="shared" ref="C17:C19" si="8">B17*0.5</f>
        <v>774.5</v>
      </c>
      <c r="D17" s="25">
        <f t="shared" ref="D17:D19" si="9">B17-C17</f>
        <v>774.5</v>
      </c>
    </row>
    <row r="18" spans="1:4" x14ac:dyDescent="0.3">
      <c r="A18" s="20" t="s">
        <v>12</v>
      </c>
      <c r="B18" s="21">
        <f>829.59</f>
        <v>829.59</v>
      </c>
      <c r="C18" s="22">
        <v>414.79</v>
      </c>
      <c r="D18" s="25">
        <f t="shared" si="9"/>
        <v>414.8</v>
      </c>
    </row>
    <row r="19" spans="1:4" x14ac:dyDescent="0.3">
      <c r="A19" s="20" t="s">
        <v>40</v>
      </c>
      <c r="B19" s="21">
        <v>52</v>
      </c>
      <c r="C19" s="22">
        <f t="shared" si="8"/>
        <v>26</v>
      </c>
      <c r="D19" s="25">
        <f t="shared" si="9"/>
        <v>26</v>
      </c>
    </row>
    <row r="20" spans="1:4" ht="15" thickBot="1" x14ac:dyDescent="0.35">
      <c r="A20" s="43" t="s">
        <v>28</v>
      </c>
      <c r="B20" s="44">
        <v>0</v>
      </c>
      <c r="C20" s="45">
        <f t="shared" ref="C20" si="10">B20*0.5</f>
        <v>0</v>
      </c>
      <c r="D20" s="46">
        <f t="shared" si="1"/>
        <v>0</v>
      </c>
    </row>
    <row r="21" spans="1:4" ht="15" thickBot="1" x14ac:dyDescent="0.35">
      <c r="A21" s="17" t="s">
        <v>29</v>
      </c>
      <c r="B21" s="18">
        <f>SUM(B22:B24)</f>
        <v>3561.87</v>
      </c>
      <c r="C21" s="18">
        <f t="shared" ref="C21:D21" si="11">SUM(C22:C24)</f>
        <v>1780.93</v>
      </c>
      <c r="D21" s="18">
        <f t="shared" si="11"/>
        <v>1780.94</v>
      </c>
    </row>
    <row r="22" spans="1:4" x14ac:dyDescent="0.3">
      <c r="A22" s="29" t="s">
        <v>30</v>
      </c>
      <c r="B22" s="30">
        <v>2572.48</v>
      </c>
      <c r="C22" s="22">
        <f t="shared" ref="C22:C23" si="12">B22*0.5</f>
        <v>1286.24</v>
      </c>
      <c r="D22" s="25">
        <f t="shared" si="1"/>
        <v>1286.24</v>
      </c>
    </row>
    <row r="23" spans="1:4" x14ac:dyDescent="0.3">
      <c r="A23" s="31" t="s">
        <v>31</v>
      </c>
      <c r="B23" s="32">
        <f>380.44</f>
        <v>380.44</v>
      </c>
      <c r="C23" s="22">
        <f t="shared" si="12"/>
        <v>190.22</v>
      </c>
      <c r="D23" s="25">
        <f t="shared" si="1"/>
        <v>190.22</v>
      </c>
    </row>
    <row r="24" spans="1:4" ht="15" thickBot="1" x14ac:dyDescent="0.35">
      <c r="A24" s="33" t="s">
        <v>32</v>
      </c>
      <c r="B24" s="34">
        <v>608.95000000000005</v>
      </c>
      <c r="C24" s="22">
        <v>304.47000000000003</v>
      </c>
      <c r="D24" s="25">
        <f t="shared" si="1"/>
        <v>304.48</v>
      </c>
    </row>
    <row r="25" spans="1:4" ht="15" thickBot="1" x14ac:dyDescent="0.35">
      <c r="A25" s="17" t="s">
        <v>33</v>
      </c>
      <c r="B25" s="18">
        <v>2219.56</v>
      </c>
      <c r="C25" s="18">
        <f t="shared" ref="C25" si="13">B25*0.35</f>
        <v>776.84599999999989</v>
      </c>
      <c r="D25" s="35">
        <f t="shared" si="1"/>
        <v>1442.7139999999999</v>
      </c>
    </row>
    <row r="26" spans="1:4" ht="15" thickBot="1" x14ac:dyDescent="0.35">
      <c r="A26" s="17" t="s">
        <v>34</v>
      </c>
      <c r="B26" s="18">
        <f>SUM(B27:B38)</f>
        <v>14837.820000000002</v>
      </c>
      <c r="C26" s="18">
        <f t="shared" ref="C26:D26" si="14">SUM(C27:C38)</f>
        <v>7418.9100000000008</v>
      </c>
      <c r="D26" s="18">
        <f t="shared" si="14"/>
        <v>4041.7625000000003</v>
      </c>
    </row>
    <row r="27" spans="1:4" x14ac:dyDescent="0.3">
      <c r="A27" s="9" t="s">
        <v>13</v>
      </c>
      <c r="B27" s="10">
        <v>1174.8</v>
      </c>
      <c r="C27" s="22">
        <f t="shared" ref="C27:D38" si="15">B27*0.5</f>
        <v>587.4</v>
      </c>
      <c r="D27" s="12">
        <f t="shared" si="1"/>
        <v>587.4</v>
      </c>
    </row>
    <row r="28" spans="1:4" x14ac:dyDescent="0.3">
      <c r="A28" s="20" t="s">
        <v>14</v>
      </c>
      <c r="B28" s="21">
        <v>489.6</v>
      </c>
      <c r="C28" s="22">
        <f t="shared" si="15"/>
        <v>244.8</v>
      </c>
      <c r="D28" s="42">
        <f t="shared" si="15"/>
        <v>122.4</v>
      </c>
    </row>
    <row r="29" spans="1:4" x14ac:dyDescent="0.3">
      <c r="A29" s="20" t="s">
        <v>38</v>
      </c>
      <c r="B29" s="21">
        <v>376.63</v>
      </c>
      <c r="C29" s="22">
        <f t="shared" ref="C29:C37" si="16">B29*0.5</f>
        <v>188.315</v>
      </c>
      <c r="D29" s="42">
        <f t="shared" ref="D29:D37" si="17">C29*0.5</f>
        <v>94.157499999999999</v>
      </c>
    </row>
    <row r="30" spans="1:4" x14ac:dyDescent="0.3">
      <c r="A30" s="20" t="s">
        <v>15</v>
      </c>
      <c r="B30" s="21">
        <v>1650.2</v>
      </c>
      <c r="C30" s="22">
        <f t="shared" si="16"/>
        <v>825.1</v>
      </c>
      <c r="D30" s="42">
        <f t="shared" si="17"/>
        <v>412.55</v>
      </c>
    </row>
    <row r="31" spans="1:4" x14ac:dyDescent="0.3">
      <c r="A31" s="20" t="s">
        <v>16</v>
      </c>
      <c r="B31" s="21">
        <v>400</v>
      </c>
      <c r="C31" s="22">
        <f t="shared" si="16"/>
        <v>200</v>
      </c>
      <c r="D31" s="42">
        <f t="shared" si="17"/>
        <v>100</v>
      </c>
    </row>
    <row r="32" spans="1:4" x14ac:dyDescent="0.3">
      <c r="A32" s="20" t="s">
        <v>35</v>
      </c>
      <c r="B32" s="21">
        <v>501.51</v>
      </c>
      <c r="C32" s="22">
        <f t="shared" si="16"/>
        <v>250.755</v>
      </c>
      <c r="D32" s="42">
        <f t="shared" si="17"/>
        <v>125.3775</v>
      </c>
    </row>
    <row r="33" spans="1:8" x14ac:dyDescent="0.3">
      <c r="A33" s="20" t="s">
        <v>41</v>
      </c>
      <c r="B33" s="21">
        <v>2228.14</v>
      </c>
      <c r="C33" s="22">
        <f t="shared" si="16"/>
        <v>1114.07</v>
      </c>
      <c r="D33" s="42">
        <f t="shared" si="17"/>
        <v>557.03499999999997</v>
      </c>
    </row>
    <row r="34" spans="1:8" x14ac:dyDescent="0.3">
      <c r="A34" s="20" t="s">
        <v>1</v>
      </c>
      <c r="B34" s="21">
        <v>3619.28</v>
      </c>
      <c r="C34" s="22">
        <f t="shared" si="16"/>
        <v>1809.64</v>
      </c>
      <c r="D34" s="42">
        <f t="shared" si="17"/>
        <v>904.82</v>
      </c>
    </row>
    <row r="35" spans="1:8" x14ac:dyDescent="0.3">
      <c r="A35" s="20" t="s">
        <v>17</v>
      </c>
      <c r="B35" s="21">
        <v>4151</v>
      </c>
      <c r="C35" s="22">
        <f t="shared" si="16"/>
        <v>2075.5</v>
      </c>
      <c r="D35" s="42">
        <f t="shared" si="17"/>
        <v>1037.75</v>
      </c>
    </row>
    <row r="36" spans="1:8" x14ac:dyDescent="0.3">
      <c r="A36" s="20" t="s">
        <v>18</v>
      </c>
      <c r="B36" s="21">
        <v>41.58</v>
      </c>
      <c r="C36" s="22">
        <f t="shared" si="16"/>
        <v>20.79</v>
      </c>
      <c r="D36" s="42">
        <f t="shared" si="17"/>
        <v>10.395</v>
      </c>
    </row>
    <row r="37" spans="1:8" s="5" customFormat="1" x14ac:dyDescent="0.3">
      <c r="A37" s="20" t="s">
        <v>19</v>
      </c>
      <c r="B37" s="21">
        <v>50.65</v>
      </c>
      <c r="C37" s="22">
        <f t="shared" si="16"/>
        <v>25.324999999999999</v>
      </c>
      <c r="D37" s="42">
        <f t="shared" si="17"/>
        <v>12.6625</v>
      </c>
      <c r="E37"/>
      <c r="F37"/>
      <c r="G37"/>
      <c r="H37"/>
    </row>
    <row r="38" spans="1:8" ht="15" thickBot="1" x14ac:dyDescent="0.35">
      <c r="A38" s="26" t="s">
        <v>2</v>
      </c>
      <c r="B38" s="27">
        <v>154.43</v>
      </c>
      <c r="C38" s="15">
        <f t="shared" si="15"/>
        <v>77.215000000000003</v>
      </c>
      <c r="D38" s="28">
        <f t="shared" si="1"/>
        <v>77.215000000000003</v>
      </c>
    </row>
    <row r="39" spans="1:8" ht="28.2" x14ac:dyDescent="0.3">
      <c r="A39" s="36" t="s">
        <v>37</v>
      </c>
      <c r="B39" s="37">
        <f>440+296.1+140</f>
        <v>876.1</v>
      </c>
      <c r="C39" s="38">
        <f>B39*0.5</f>
        <v>438.05</v>
      </c>
      <c r="D39" s="39">
        <f t="shared" si="1"/>
        <v>438.05</v>
      </c>
    </row>
    <row r="40" spans="1:8" ht="15" thickBot="1" x14ac:dyDescent="0.35">
      <c r="A40" s="40" t="s">
        <v>20</v>
      </c>
      <c r="B40" s="41">
        <f>B4+B7+B8+B15+B21+B25+B26+B39</f>
        <v>139194.14000000001</v>
      </c>
      <c r="C40" s="41">
        <f t="shared" ref="C40:D40" si="18">C4+C7+C8+C15+C21+C25+C26+C39</f>
        <v>69041.168000000005</v>
      </c>
      <c r="D40" s="41">
        <f t="shared" si="18"/>
        <v>66775.824500000002</v>
      </c>
    </row>
    <row r="46" spans="1:8" x14ac:dyDescent="0.3">
      <c r="E46" s="5"/>
    </row>
    <row r="47" spans="1:8" x14ac:dyDescent="0.3">
      <c r="E47" s="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04_BB_EON_2024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2016-04-05T08:17:30Z</cp:lastPrinted>
  <dcterms:created xsi:type="dcterms:W3CDTF">2015-03-17T12:48:09Z</dcterms:created>
  <dcterms:modified xsi:type="dcterms:W3CDTF">2025-02-18T09:50:20Z</dcterms:modified>
</cp:coreProperties>
</file>