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nalýzy v ÚNSS\za rok 2024\EON\"/>
    </mc:Choice>
  </mc:AlternateContent>
  <bookViews>
    <workbookView xWindow="0" yWindow="0" windowWidth="11520" windowHeight="7344"/>
  </bookViews>
  <sheets>
    <sheet name="EON_NR_2024" sheetId="29" r:id="rId1"/>
  </sheets>
  <calcPr calcId="162913"/>
</workbook>
</file>

<file path=xl/calcChain.xml><?xml version="1.0" encoding="utf-8"?>
<calcChain xmlns="http://schemas.openxmlformats.org/spreadsheetml/2006/main">
  <c r="D6" i="29" l="1"/>
  <c r="C6" i="29"/>
  <c r="D5" i="29"/>
  <c r="B5" i="29" s="1"/>
  <c r="C5" i="29"/>
  <c r="B6" i="29" l="1"/>
  <c r="D16" i="29" l="1"/>
  <c r="C16" i="29"/>
  <c r="B16" i="29" l="1"/>
  <c r="B38" i="29"/>
  <c r="B12" i="29"/>
  <c r="C24" i="29" l="1"/>
  <c r="D7" i="29"/>
  <c r="C7" i="29"/>
  <c r="B33" i="29"/>
  <c r="B25" i="29" s="1"/>
  <c r="C38" i="29"/>
  <c r="D38" i="29" s="1"/>
  <c r="C37" i="29"/>
  <c r="D37" i="29" s="1"/>
  <c r="C36" i="29"/>
  <c r="D36" i="29" s="1"/>
  <c r="C35" i="29"/>
  <c r="D35" i="29" s="1"/>
  <c r="C34" i="29"/>
  <c r="D34" i="29" s="1"/>
  <c r="C32" i="29"/>
  <c r="D32" i="29" s="1"/>
  <c r="C31" i="29"/>
  <c r="D31" i="29" s="1"/>
  <c r="C30" i="29"/>
  <c r="D30" i="29" s="1"/>
  <c r="C29" i="29"/>
  <c r="D29" i="29" s="1"/>
  <c r="C28" i="29"/>
  <c r="D28" i="29" s="1"/>
  <c r="C27" i="29"/>
  <c r="D27" i="29" s="1"/>
  <c r="C26" i="29"/>
  <c r="D26" i="29" s="1"/>
  <c r="D24" i="29"/>
  <c r="C23" i="29"/>
  <c r="D23" i="29" s="1"/>
  <c r="C22" i="29"/>
  <c r="D22" i="29" s="1"/>
  <c r="C21" i="29"/>
  <c r="D21" i="29" s="1"/>
  <c r="B20" i="29"/>
  <c r="C18" i="29"/>
  <c r="D18" i="29" s="1"/>
  <c r="C17" i="29"/>
  <c r="D17" i="29" s="1"/>
  <c r="C15" i="29"/>
  <c r="D15" i="29" s="1"/>
  <c r="B14" i="29"/>
  <c r="C13" i="29"/>
  <c r="D13" i="29" s="1"/>
  <c r="C11" i="29"/>
  <c r="C10" i="29"/>
  <c r="D10" i="29" s="1"/>
  <c r="B4" i="29"/>
  <c r="B7" i="29" l="1"/>
  <c r="C20" i="29"/>
  <c r="D20" i="29"/>
  <c r="D4" i="29"/>
  <c r="C4" i="29"/>
  <c r="D25" i="29"/>
  <c r="C25" i="29"/>
  <c r="D11" i="29"/>
  <c r="C19" i="29"/>
  <c r="D19" i="29" s="1"/>
  <c r="C12" i="29"/>
  <c r="C14" i="29" l="1"/>
  <c r="D12" i="29"/>
  <c r="D14" i="29"/>
  <c r="B8" i="29"/>
  <c r="B39" i="29" s="1"/>
  <c r="C9" i="29"/>
  <c r="C8" i="29" s="1"/>
  <c r="C39" i="29" l="1"/>
  <c r="D9" i="29"/>
  <c r="D8" i="29" s="1"/>
  <c r="D39" i="29" s="1"/>
</calcChain>
</file>

<file path=xl/sharedStrings.xml><?xml version="1.0" encoding="utf-8"?>
<sst xmlns="http://schemas.openxmlformats.org/spreadsheetml/2006/main" count="41" uniqueCount="41">
  <si>
    <t xml:space="preserve">Ekonomicky oprávnené náklady, ods. 5, Zák. č. 448/2008 </t>
  </si>
  <si>
    <t>Krajské stredisko Nitra</t>
  </si>
  <si>
    <t>ŠSP</t>
  </si>
  <si>
    <t>SR</t>
  </si>
  <si>
    <t>Zákonné sociálne odvody ku mzdám</t>
  </si>
  <si>
    <t>Stravné</t>
  </si>
  <si>
    <t>Poplatky banke</t>
  </si>
  <si>
    <t>Mzdové náklady</t>
  </si>
  <si>
    <t>Energie elektrina</t>
  </si>
  <si>
    <t>Energie plyn</t>
  </si>
  <si>
    <t>Vodné a stočné</t>
  </si>
  <si>
    <t>Telefóny, internet, prenos dát</t>
  </si>
  <si>
    <t>Poštové</t>
  </si>
  <si>
    <t>Materiál (výpočtová technika)</t>
  </si>
  <si>
    <t>Materiál (kanc., hyg. a čisť, dezinfekcia)</t>
  </si>
  <si>
    <t>Školenia, semináre, konferencie</t>
  </si>
  <si>
    <t>Revízie (PO, BOZP a zdrav. dohľad)</t>
  </si>
  <si>
    <t>Vedenie účtovníctva, ostatné všeob. služby</t>
  </si>
  <si>
    <t>Audit účtovníctva ÚNSS - povinný</t>
  </si>
  <si>
    <t>Poistenie</t>
  </si>
  <si>
    <t>EON SPOLU</t>
  </si>
  <si>
    <t xml:space="preserve">  Mzdové náklady spolu</t>
  </si>
  <si>
    <t>Cestovné spolu</t>
  </si>
  <si>
    <t>Náklady na energie spolu</t>
  </si>
  <si>
    <t>Výdavky na materiál spolu</t>
  </si>
  <si>
    <t>Dopravné náklady spolu</t>
  </si>
  <si>
    <t xml:space="preserve">PHM </t>
  </si>
  <si>
    <t>servis SMV</t>
  </si>
  <si>
    <t>poistenie - PZP SMV</t>
  </si>
  <si>
    <t>Nájomné spolu</t>
  </si>
  <si>
    <t>Náklady na služby spolu</t>
  </si>
  <si>
    <t>Všeobecné služby (kopírovanie, čistiareň apod.)</t>
  </si>
  <si>
    <t>Ochrana objektu</t>
  </si>
  <si>
    <t>Materiál (kompenzačné pomôcky)</t>
  </si>
  <si>
    <t>Pracovné pomôcky (ochranné)</t>
  </si>
  <si>
    <t>Výdavky na bežné transféry (náhrady PN, príspevok na rekreáciu)</t>
  </si>
  <si>
    <t>Knihy, časopisy</t>
  </si>
  <si>
    <t>2024</t>
  </si>
  <si>
    <t>Metodická činnosť</t>
  </si>
  <si>
    <t>Služby IKT, podpora sw</t>
  </si>
  <si>
    <t>Dane a poplatky (odpad)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</si>
</sst>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&quot;Sk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0">
    <xf numFmtId="0" fontId="0" fillId="0" borderId="0" xfId="0"/>
    <xf numFmtId="164" fontId="0" fillId="0" borderId="0" xfId="0" applyNumberFormat="1"/>
    <xf numFmtId="49" fontId="2" fillId="2" borderId="3" xfId="0" applyNumberFormat="1" applyFont="1" applyFill="1" applyBorder="1" applyAlignment="1" applyProtection="1">
      <alignment horizontal="center" vertical="center" wrapText="1" shrinkToFit="1"/>
      <protection hidden="1"/>
    </xf>
    <xf numFmtId="164" fontId="2" fillId="3" borderId="3" xfId="0" applyNumberFormat="1" applyFont="1" applyFill="1" applyBorder="1" applyAlignment="1" applyProtection="1">
      <alignment horizontal="center" vertical="center" wrapText="1" shrinkToFit="1"/>
      <protection hidden="1"/>
    </xf>
    <xf numFmtId="49" fontId="2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164" fontId="2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4" fontId="0" fillId="0" borderId="0" xfId="0" applyNumberFormat="1"/>
    <xf numFmtId="164" fontId="2" fillId="4" borderId="3" xfId="0" applyNumberFormat="1" applyFont="1" applyFill="1" applyBorder="1" applyAlignment="1" applyProtection="1">
      <alignment horizontal="center" vertical="center" wrapText="1" shrinkToFit="1"/>
      <protection hidden="1"/>
    </xf>
    <xf numFmtId="49" fontId="2" fillId="5" borderId="11" xfId="0" applyNumberFormat="1" applyFont="1" applyFill="1" applyBorder="1" applyAlignment="1" applyProtection="1">
      <alignment horizontal="left" vertical="center" wrapText="1" shrinkToFit="1"/>
      <protection hidden="1"/>
    </xf>
    <xf numFmtId="0" fontId="4" fillId="2" borderId="13" xfId="0" applyFont="1" applyFill="1" applyBorder="1" applyAlignment="1">
      <alignment horizontal="left" indent="1"/>
    </xf>
    <xf numFmtId="164" fontId="4" fillId="2" borderId="14" xfId="0" applyNumberFormat="1" applyFont="1" applyFill="1" applyBorder="1"/>
    <xf numFmtId="164" fontId="4" fillId="4" borderId="14" xfId="0" applyNumberFormat="1" applyFont="1" applyFill="1" applyBorder="1"/>
    <xf numFmtId="164" fontId="4" fillId="3" borderId="15" xfId="0" applyNumberFormat="1" applyFont="1" applyFill="1" applyBorder="1"/>
    <xf numFmtId="0" fontId="4" fillId="2" borderId="16" xfId="0" applyFont="1" applyFill="1" applyBorder="1" applyAlignment="1">
      <alignment horizontal="left" indent="1"/>
    </xf>
    <xf numFmtId="164" fontId="4" fillId="2" borderId="17" xfId="0" applyNumberFormat="1" applyFont="1" applyFill="1" applyBorder="1"/>
    <xf numFmtId="164" fontId="4" fillId="4" borderId="17" xfId="0" applyNumberFormat="1" applyFont="1" applyFill="1" applyBorder="1"/>
    <xf numFmtId="164" fontId="4" fillId="3" borderId="18" xfId="0" applyNumberFormat="1" applyFont="1" applyFill="1" applyBorder="1"/>
    <xf numFmtId="0" fontId="5" fillId="5" borderId="11" xfId="0" applyFont="1" applyFill="1" applyBorder="1" applyAlignment="1">
      <alignment horizontal="left" indent="1"/>
    </xf>
    <xf numFmtId="4" fontId="5" fillId="5" borderId="12" xfId="0" applyNumberFormat="1" applyFont="1" applyFill="1" applyBorder="1"/>
    <xf numFmtId="164" fontId="5" fillId="5" borderId="12" xfId="0" applyNumberFormat="1" applyFont="1" applyFill="1" applyBorder="1"/>
    <xf numFmtId="164" fontId="5" fillId="5" borderId="19" xfId="0" applyNumberFormat="1" applyFont="1" applyFill="1" applyBorder="1"/>
    <xf numFmtId="164" fontId="4" fillId="3" borderId="20" xfId="0" applyNumberFormat="1" applyFont="1" applyFill="1" applyBorder="1"/>
    <xf numFmtId="0" fontId="4" fillId="2" borderId="21" xfId="0" applyFont="1" applyFill="1" applyBorder="1" applyAlignment="1">
      <alignment horizontal="left" indent="1"/>
    </xf>
    <xf numFmtId="164" fontId="4" fillId="2" borderId="22" xfId="0" applyNumberFormat="1" applyFont="1" applyFill="1" applyBorder="1"/>
    <xf numFmtId="164" fontId="4" fillId="4" borderId="22" xfId="0" applyNumberFormat="1" applyFont="1" applyFill="1" applyBorder="1"/>
    <xf numFmtId="164" fontId="4" fillId="3" borderId="23" xfId="0" applyNumberFormat="1" applyFont="1" applyFill="1" applyBorder="1"/>
    <xf numFmtId="164" fontId="4" fillId="3" borderId="24" xfId="0" applyNumberFormat="1" applyFont="1" applyFill="1" applyBorder="1"/>
    <xf numFmtId="164" fontId="4" fillId="3" borderId="25" xfId="0" applyNumberFormat="1" applyFont="1" applyFill="1" applyBorder="1"/>
    <xf numFmtId="0" fontId="4" fillId="2" borderId="26" xfId="0" applyFont="1" applyFill="1" applyBorder="1" applyAlignment="1">
      <alignment horizontal="left" indent="1"/>
    </xf>
    <xf numFmtId="164" fontId="4" fillId="2" borderId="27" xfId="0" applyNumberFormat="1" applyFont="1" applyFill="1" applyBorder="1"/>
    <xf numFmtId="164" fontId="4" fillId="3" borderId="28" xfId="0" applyNumberFormat="1" applyFont="1" applyFill="1" applyBorder="1"/>
    <xf numFmtId="0" fontId="4" fillId="0" borderId="13" xfId="0" applyFont="1" applyFill="1" applyBorder="1" applyAlignment="1">
      <alignment horizontal="left" indent="1"/>
    </xf>
    <xf numFmtId="164" fontId="4" fillId="0" borderId="14" xfId="0" applyNumberFormat="1" applyFont="1" applyFill="1" applyBorder="1"/>
    <xf numFmtId="0" fontId="4" fillId="0" borderId="21" xfId="0" applyFont="1" applyFill="1" applyBorder="1" applyAlignment="1">
      <alignment horizontal="left" indent="1"/>
    </xf>
    <xf numFmtId="164" fontId="4" fillId="0" borderId="22" xfId="0" applyNumberFormat="1" applyFont="1" applyFill="1" applyBorder="1"/>
    <xf numFmtId="0" fontId="4" fillId="0" borderId="26" xfId="0" applyFont="1" applyFill="1" applyBorder="1" applyAlignment="1">
      <alignment horizontal="left" indent="1"/>
    </xf>
    <xf numFmtId="164" fontId="4" fillId="0" borderId="27" xfId="0" applyNumberFormat="1" applyFont="1" applyFill="1" applyBorder="1"/>
    <xf numFmtId="164" fontId="5" fillId="5" borderId="2" xfId="0" applyNumberFormat="1" applyFont="1" applyFill="1" applyBorder="1"/>
    <xf numFmtId="0" fontId="5" fillId="5" borderId="8" xfId="0" applyFont="1" applyFill="1" applyBorder="1" applyAlignment="1">
      <alignment horizontal="left" wrapText="1" indent="1"/>
    </xf>
    <xf numFmtId="164" fontId="5" fillId="5" borderId="6" xfId="0" applyNumberFormat="1" applyFont="1" applyFill="1" applyBorder="1"/>
    <xf numFmtId="164" fontId="5" fillId="5" borderId="29" xfId="0" applyNumberFormat="1" applyFont="1" applyFill="1" applyBorder="1"/>
    <xf numFmtId="164" fontId="5" fillId="5" borderId="7" xfId="0" applyNumberFormat="1" applyFont="1" applyFill="1" applyBorder="1"/>
    <xf numFmtId="0" fontId="5" fillId="6" borderId="9" xfId="0" applyFont="1" applyFill="1" applyBorder="1" applyAlignment="1">
      <alignment horizontal="left" indent="1"/>
    </xf>
    <xf numFmtId="164" fontId="5" fillId="6" borderId="10" xfId="0" applyNumberFormat="1" applyFont="1" applyFill="1" applyBorder="1"/>
    <xf numFmtId="164" fontId="2" fillId="5" borderId="12" xfId="0" applyNumberFormat="1" applyFont="1" applyFill="1" applyBorder="1" applyAlignment="1" applyProtection="1">
      <alignment horizontal="right" vertical="center" wrapText="1" shrinkToFit="1"/>
      <protection hidden="1"/>
    </xf>
    <xf numFmtId="0" fontId="4" fillId="2" borderId="4" xfId="0" applyFont="1" applyFill="1" applyBorder="1" applyAlignment="1">
      <alignment horizontal="left" indent="1" shrinkToFit="1"/>
    </xf>
    <xf numFmtId="164" fontId="4" fillId="4" borderId="27" xfId="0" applyNumberFormat="1" applyFont="1" applyFill="1" applyBorder="1"/>
    <xf numFmtId="165" fontId="2" fillId="0" borderId="1" xfId="0" applyNumberFormat="1" applyFont="1" applyBorder="1" applyAlignment="1" applyProtection="1">
      <alignment horizontal="center" vertical="center" wrapText="1" shrinkToFit="1"/>
      <protection hidden="1"/>
    </xf>
    <xf numFmtId="165" fontId="2" fillId="0" borderId="5" xfId="0" applyNumberFormat="1" applyFont="1" applyBorder="1" applyAlignment="1" applyProtection="1">
      <alignment horizontal="center" vertical="center" wrapText="1" shrinkToFit="1"/>
      <protection hidden="1"/>
    </xf>
    <xf numFmtId="165" fontId="2" fillId="0" borderId="2" xfId="0" applyNumberFormat="1" applyFont="1" applyBorder="1" applyAlignment="1" applyProtection="1">
      <alignment horizontal="center" vertical="center" wrapText="1" shrinkToFit="1"/>
      <protection hidden="1"/>
    </xf>
  </cellXfs>
  <cellStyles count="3">
    <cellStyle name="Normálna" xfId="0" builtinId="0"/>
    <cellStyle name="Normálna 2" xfId="2"/>
    <cellStyle name="Normálna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topLeftCell="A28" workbookViewId="0">
      <selection activeCell="C47" sqref="C47"/>
    </sheetView>
  </sheetViews>
  <sheetFormatPr defaultRowHeight="14.4" x14ac:dyDescent="0.3"/>
  <cols>
    <col min="1" max="1" width="45.5546875" bestFit="1" customWidth="1"/>
    <col min="2" max="2" width="13.21875" style="1" bestFit="1" customWidth="1"/>
    <col min="3" max="4" width="11.5546875" style="1" bestFit="1" customWidth="1"/>
    <col min="5" max="5" width="4.6640625" customWidth="1"/>
    <col min="6" max="6" width="12.21875" style="6" customWidth="1"/>
  </cols>
  <sheetData>
    <row r="1" spans="1:4" ht="15" customHeight="1" thickBot="1" x14ac:dyDescent="0.35">
      <c r="A1" s="47" t="s">
        <v>0</v>
      </c>
      <c r="B1" s="48"/>
      <c r="C1" s="48"/>
      <c r="D1" s="49"/>
    </row>
    <row r="2" spans="1:4" ht="15" thickBot="1" x14ac:dyDescent="0.35">
      <c r="A2" s="2" t="s">
        <v>1</v>
      </c>
      <c r="B2" s="2" t="s">
        <v>37</v>
      </c>
      <c r="C2" s="7" t="s">
        <v>2</v>
      </c>
      <c r="D2" s="3" t="s">
        <v>3</v>
      </c>
    </row>
    <row r="3" spans="1:4" ht="15" thickBot="1" x14ac:dyDescent="0.35">
      <c r="A3" s="4"/>
      <c r="B3" s="5"/>
      <c r="C3" s="5"/>
      <c r="D3" s="5"/>
    </row>
    <row r="4" spans="1:4" ht="15" thickBot="1" x14ac:dyDescent="0.35">
      <c r="A4" s="8" t="s">
        <v>21</v>
      </c>
      <c r="B4" s="44">
        <f>SUM(B5:B6)</f>
        <v>99326.459999999992</v>
      </c>
      <c r="C4" s="44">
        <f t="shared" ref="C4:D4" si="0">SUM(C5:C6)</f>
        <v>49893.9</v>
      </c>
      <c r="D4" s="44">
        <f t="shared" si="0"/>
        <v>49432.56</v>
      </c>
    </row>
    <row r="5" spans="1:4" x14ac:dyDescent="0.3">
      <c r="A5" s="9" t="s">
        <v>7</v>
      </c>
      <c r="B5" s="10">
        <f>C5+D5</f>
        <v>73141.56</v>
      </c>
      <c r="C5" s="11">
        <f>32995.24+3789.93</f>
        <v>36785.17</v>
      </c>
      <c r="D5" s="12">
        <f>32566.46+3789.93</f>
        <v>36356.39</v>
      </c>
    </row>
    <row r="6" spans="1:4" ht="15" thickBot="1" x14ac:dyDescent="0.35">
      <c r="A6" s="13" t="s">
        <v>4</v>
      </c>
      <c r="B6" s="14">
        <f>C6+D6</f>
        <v>26184.9</v>
      </c>
      <c r="C6" s="15">
        <f>11669.54+1439.19</f>
        <v>13108.730000000001</v>
      </c>
      <c r="D6" s="16">
        <f>11636.95+1439.22</f>
        <v>13076.17</v>
      </c>
    </row>
    <row r="7" spans="1:4" ht="15" thickBot="1" x14ac:dyDescent="0.35">
      <c r="A7" s="17" t="s">
        <v>22</v>
      </c>
      <c r="B7" s="18">
        <f>SUM(C7:D7)</f>
        <v>1858.72</v>
      </c>
      <c r="C7" s="19">
        <f>393.88+81.9</f>
        <v>475.78</v>
      </c>
      <c r="D7" s="20">
        <f>1301.04+81.9</f>
        <v>1382.94</v>
      </c>
    </row>
    <row r="8" spans="1:4" ht="15" thickBot="1" x14ac:dyDescent="0.35">
      <c r="A8" s="17" t="s">
        <v>23</v>
      </c>
      <c r="B8" s="19">
        <f>SUM(B9:B13)</f>
        <v>981.29</v>
      </c>
      <c r="C8" s="19">
        <f t="shared" ref="C8:D8" si="1">SUM(C9:C13)</f>
        <v>490.64499999999998</v>
      </c>
      <c r="D8" s="19">
        <f t="shared" si="1"/>
        <v>490.64499999999998</v>
      </c>
    </row>
    <row r="9" spans="1:4" x14ac:dyDescent="0.3">
      <c r="A9" s="9" t="s">
        <v>8</v>
      </c>
      <c r="B9" s="10">
        <v>0</v>
      </c>
      <c r="C9" s="11">
        <f>B9*0.5</f>
        <v>0</v>
      </c>
      <c r="D9" s="21">
        <f t="shared" ref="D9:D38" si="2">B9-C9</f>
        <v>0</v>
      </c>
    </row>
    <row r="10" spans="1:4" x14ac:dyDescent="0.3">
      <c r="A10" s="22" t="s">
        <v>9</v>
      </c>
      <c r="B10" s="23">
        <v>0</v>
      </c>
      <c r="C10" s="24">
        <f>B10*0.5</f>
        <v>0</v>
      </c>
      <c r="D10" s="25">
        <f t="shared" si="2"/>
        <v>0</v>
      </c>
    </row>
    <row r="11" spans="1:4" x14ac:dyDescent="0.3">
      <c r="A11" s="22" t="s">
        <v>10</v>
      </c>
      <c r="B11" s="23">
        <v>0</v>
      </c>
      <c r="C11" s="24">
        <f t="shared" ref="C11:C13" si="3">B11*0.5</f>
        <v>0</v>
      </c>
      <c r="D11" s="25">
        <f t="shared" si="2"/>
        <v>0</v>
      </c>
    </row>
    <row r="12" spans="1:4" x14ac:dyDescent="0.3">
      <c r="A12" s="22" t="s">
        <v>11</v>
      </c>
      <c r="B12" s="23">
        <f>485.13+291.18</f>
        <v>776.31</v>
      </c>
      <c r="C12" s="24">
        <f t="shared" si="3"/>
        <v>388.15499999999997</v>
      </c>
      <c r="D12" s="25">
        <f t="shared" si="2"/>
        <v>388.15499999999997</v>
      </c>
    </row>
    <row r="13" spans="1:4" ht="15" thickBot="1" x14ac:dyDescent="0.35">
      <c r="A13" s="13" t="s">
        <v>12</v>
      </c>
      <c r="B13" s="14">
        <v>204.98</v>
      </c>
      <c r="C13" s="24">
        <f t="shared" si="3"/>
        <v>102.49</v>
      </c>
      <c r="D13" s="26">
        <f t="shared" si="2"/>
        <v>102.49</v>
      </c>
    </row>
    <row r="14" spans="1:4" ht="15" thickBot="1" x14ac:dyDescent="0.35">
      <c r="A14" s="17" t="s">
        <v>24</v>
      </c>
      <c r="B14" s="19">
        <f>SUM(B15:B19)</f>
        <v>1550.28</v>
      </c>
      <c r="C14" s="19">
        <f>SUM(C15:C19)</f>
        <v>996.32999999999993</v>
      </c>
      <c r="D14" s="19">
        <f>SUM(D15:D19)</f>
        <v>553.95000000000005</v>
      </c>
    </row>
    <row r="15" spans="1:4" x14ac:dyDescent="0.3">
      <c r="A15" s="9" t="s">
        <v>33</v>
      </c>
      <c r="B15" s="10">
        <v>33.26</v>
      </c>
      <c r="C15" s="24">
        <f>B15*0.5</f>
        <v>16.63</v>
      </c>
      <c r="D15" s="12">
        <f t="shared" si="2"/>
        <v>16.63</v>
      </c>
    </row>
    <row r="16" spans="1:4" x14ac:dyDescent="0.3">
      <c r="A16" s="45" t="s">
        <v>13</v>
      </c>
      <c r="B16" s="23">
        <f>C16+D16</f>
        <v>885.19999999999993</v>
      </c>
      <c r="C16" s="24">
        <f>452.19+211.6</f>
        <v>663.79</v>
      </c>
      <c r="D16" s="27">
        <f>9.81+211.6</f>
        <v>221.41</v>
      </c>
    </row>
    <row r="17" spans="1:4" x14ac:dyDescent="0.3">
      <c r="A17" s="22" t="s">
        <v>14</v>
      </c>
      <c r="B17" s="23">
        <v>631.82000000000005</v>
      </c>
      <c r="C17" s="24">
        <f>B17*0.5</f>
        <v>315.91000000000003</v>
      </c>
      <c r="D17" s="27">
        <f t="shared" si="2"/>
        <v>315.91000000000003</v>
      </c>
    </row>
    <row r="18" spans="1:4" x14ac:dyDescent="0.3">
      <c r="A18" s="13" t="s">
        <v>36</v>
      </c>
      <c r="B18" s="14">
        <v>0</v>
      </c>
      <c r="C18" s="15">
        <f t="shared" ref="C18:C19" si="4">B18*0.5</f>
        <v>0</v>
      </c>
      <c r="D18" s="16">
        <f t="shared" si="2"/>
        <v>0</v>
      </c>
    </row>
    <row r="19" spans="1:4" ht="15" thickBot="1" x14ac:dyDescent="0.35">
      <c r="A19" s="28" t="s">
        <v>34</v>
      </c>
      <c r="B19" s="29">
        <v>0</v>
      </c>
      <c r="C19" s="46">
        <f t="shared" si="4"/>
        <v>0</v>
      </c>
      <c r="D19" s="30">
        <f t="shared" si="2"/>
        <v>0</v>
      </c>
    </row>
    <row r="20" spans="1:4" ht="15" thickBot="1" x14ac:dyDescent="0.35">
      <c r="A20" s="17" t="s">
        <v>25</v>
      </c>
      <c r="B20" s="19">
        <f>SUM(B21:B23)</f>
        <v>3552.89</v>
      </c>
      <c r="C20" s="19">
        <f t="shared" ref="C20:D20" si="5">SUM(C21:C23)</f>
        <v>1776.4449999999999</v>
      </c>
      <c r="D20" s="19">
        <f t="shared" si="5"/>
        <v>1776.4449999999999</v>
      </c>
    </row>
    <row r="21" spans="1:4" x14ac:dyDescent="0.3">
      <c r="A21" s="31" t="s">
        <v>26</v>
      </c>
      <c r="B21" s="32">
        <v>1383.05</v>
      </c>
      <c r="C21" s="24">
        <f t="shared" ref="C21:C23" si="6">B21*0.5</f>
        <v>691.52499999999998</v>
      </c>
      <c r="D21" s="27">
        <f t="shared" si="2"/>
        <v>691.52499999999998</v>
      </c>
    </row>
    <row r="22" spans="1:4" x14ac:dyDescent="0.3">
      <c r="A22" s="33" t="s">
        <v>27</v>
      </c>
      <c r="B22" s="34">
        <v>1590.19</v>
      </c>
      <c r="C22" s="24">
        <f t="shared" si="6"/>
        <v>795.09500000000003</v>
      </c>
      <c r="D22" s="27">
        <f t="shared" si="2"/>
        <v>795.09500000000003</v>
      </c>
    </row>
    <row r="23" spans="1:4" ht="15" thickBot="1" x14ac:dyDescent="0.35">
      <c r="A23" s="35" t="s">
        <v>28</v>
      </c>
      <c r="B23" s="36">
        <v>579.65</v>
      </c>
      <c r="C23" s="24">
        <f t="shared" si="6"/>
        <v>289.82499999999999</v>
      </c>
      <c r="D23" s="27">
        <f t="shared" si="2"/>
        <v>289.82499999999999</v>
      </c>
    </row>
    <row r="24" spans="1:4" ht="15" thickBot="1" x14ac:dyDescent="0.35">
      <c r="A24" s="17" t="s">
        <v>29</v>
      </c>
      <c r="B24" s="19">
        <v>1</v>
      </c>
      <c r="C24" s="19">
        <f>B24*0.5</f>
        <v>0.5</v>
      </c>
      <c r="D24" s="37">
        <f t="shared" si="2"/>
        <v>0.5</v>
      </c>
    </row>
    <row r="25" spans="1:4" ht="15" thickBot="1" x14ac:dyDescent="0.35">
      <c r="A25" s="17" t="s">
        <v>30</v>
      </c>
      <c r="B25" s="19">
        <f>SUM(B26:B37)</f>
        <v>11751.92</v>
      </c>
      <c r="C25" s="19">
        <f>SUM(C26:C37)</f>
        <v>5877.6749999999993</v>
      </c>
      <c r="D25" s="19">
        <f>SUM(D26:D37)</f>
        <v>5874.2449999999999</v>
      </c>
    </row>
    <row r="26" spans="1:4" x14ac:dyDescent="0.3">
      <c r="A26" s="9" t="s">
        <v>15</v>
      </c>
      <c r="B26" s="10">
        <v>587.4</v>
      </c>
      <c r="C26" s="24">
        <f t="shared" ref="C26:C37" si="7">B26*0.5</f>
        <v>293.7</v>
      </c>
      <c r="D26" s="12">
        <f t="shared" si="2"/>
        <v>293.7</v>
      </c>
    </row>
    <row r="27" spans="1:4" x14ac:dyDescent="0.3">
      <c r="A27" s="22" t="s">
        <v>16</v>
      </c>
      <c r="B27" s="23">
        <v>489.6</v>
      </c>
      <c r="C27" s="24">
        <f t="shared" si="7"/>
        <v>244.8</v>
      </c>
      <c r="D27" s="27">
        <f t="shared" si="2"/>
        <v>244.8</v>
      </c>
    </row>
    <row r="28" spans="1:4" x14ac:dyDescent="0.3">
      <c r="A28" s="22" t="s">
        <v>31</v>
      </c>
      <c r="B28" s="23">
        <v>158.80000000000001</v>
      </c>
      <c r="C28" s="24">
        <f t="shared" si="7"/>
        <v>79.400000000000006</v>
      </c>
      <c r="D28" s="27">
        <f t="shared" si="2"/>
        <v>79.400000000000006</v>
      </c>
    </row>
    <row r="29" spans="1:4" x14ac:dyDescent="0.3">
      <c r="A29" s="22" t="s">
        <v>17</v>
      </c>
      <c r="B29" s="23">
        <v>1650.2</v>
      </c>
      <c r="C29" s="24">
        <f t="shared" si="7"/>
        <v>825.1</v>
      </c>
      <c r="D29" s="27">
        <f t="shared" si="2"/>
        <v>825.1</v>
      </c>
    </row>
    <row r="30" spans="1:4" x14ac:dyDescent="0.3">
      <c r="A30" s="22" t="s">
        <v>18</v>
      </c>
      <c r="B30" s="23">
        <v>400</v>
      </c>
      <c r="C30" s="24">
        <f t="shared" si="7"/>
        <v>200</v>
      </c>
      <c r="D30" s="27">
        <f t="shared" si="2"/>
        <v>200</v>
      </c>
    </row>
    <row r="31" spans="1:4" x14ac:dyDescent="0.3">
      <c r="A31" s="22" t="s">
        <v>32</v>
      </c>
      <c r="B31" s="23">
        <v>0</v>
      </c>
      <c r="C31" s="24">
        <f t="shared" si="7"/>
        <v>0</v>
      </c>
      <c r="D31" s="27">
        <f t="shared" si="2"/>
        <v>0</v>
      </c>
    </row>
    <row r="32" spans="1:4" x14ac:dyDescent="0.3">
      <c r="A32" s="22" t="s">
        <v>38</v>
      </c>
      <c r="B32" s="23">
        <v>2228.14</v>
      </c>
      <c r="C32" s="24">
        <f t="shared" si="7"/>
        <v>1114.07</v>
      </c>
      <c r="D32" s="27">
        <f t="shared" si="2"/>
        <v>1114.07</v>
      </c>
    </row>
    <row r="33" spans="1:4" x14ac:dyDescent="0.3">
      <c r="A33" s="22" t="s">
        <v>5</v>
      </c>
      <c r="B33" s="23">
        <f>C33+D33</f>
        <v>1932.35</v>
      </c>
      <c r="C33" s="24">
        <v>967.89</v>
      </c>
      <c r="D33" s="27">
        <v>964.46</v>
      </c>
    </row>
    <row r="34" spans="1:4" x14ac:dyDescent="0.3">
      <c r="A34" s="22" t="s">
        <v>39</v>
      </c>
      <c r="B34" s="23">
        <v>4151</v>
      </c>
      <c r="C34" s="24">
        <f t="shared" si="7"/>
        <v>2075.5</v>
      </c>
      <c r="D34" s="27">
        <f t="shared" si="2"/>
        <v>2075.5</v>
      </c>
    </row>
    <row r="35" spans="1:4" x14ac:dyDescent="0.3">
      <c r="A35" s="22" t="s">
        <v>19</v>
      </c>
      <c r="B35" s="23">
        <v>31.34</v>
      </c>
      <c r="C35" s="24">
        <f t="shared" si="7"/>
        <v>15.67</v>
      </c>
      <c r="D35" s="27">
        <f t="shared" si="2"/>
        <v>15.67</v>
      </c>
    </row>
    <row r="36" spans="1:4" x14ac:dyDescent="0.3">
      <c r="A36" s="22" t="s">
        <v>40</v>
      </c>
      <c r="B36" s="23">
        <v>0</v>
      </c>
      <c r="C36" s="24">
        <f t="shared" si="7"/>
        <v>0</v>
      </c>
      <c r="D36" s="27">
        <f t="shared" si="2"/>
        <v>0</v>
      </c>
    </row>
    <row r="37" spans="1:4" ht="15" thickBot="1" x14ac:dyDescent="0.35">
      <c r="A37" s="28" t="s">
        <v>6</v>
      </c>
      <c r="B37" s="29">
        <v>123.09</v>
      </c>
      <c r="C37" s="46">
        <f t="shared" si="7"/>
        <v>61.545000000000002</v>
      </c>
      <c r="D37" s="30">
        <f t="shared" si="2"/>
        <v>61.545000000000002</v>
      </c>
    </row>
    <row r="38" spans="1:4" ht="28.2" x14ac:dyDescent="0.3">
      <c r="A38" s="38" t="s">
        <v>35</v>
      </c>
      <c r="B38" s="39">
        <f>191.4+412.35</f>
        <v>603.75</v>
      </c>
      <c r="C38" s="40">
        <f>B38*0.5</f>
        <v>301.875</v>
      </c>
      <c r="D38" s="41">
        <f t="shared" si="2"/>
        <v>301.875</v>
      </c>
    </row>
    <row r="39" spans="1:4" ht="15" thickBot="1" x14ac:dyDescent="0.35">
      <c r="A39" s="42" t="s">
        <v>20</v>
      </c>
      <c r="B39" s="43">
        <f>B38+B25+B24+B20+B14+B8+B7+B4</f>
        <v>119626.31</v>
      </c>
      <c r="C39" s="43">
        <f>C38+C25+C24+C20+C14+C8+C7+C4</f>
        <v>59813.15</v>
      </c>
      <c r="D39" s="43">
        <f>D38+D25+D24+D20+D14+D8+D7+D4</f>
        <v>59813.159999999996</v>
      </c>
    </row>
  </sheetData>
  <mergeCells count="1">
    <mergeCell ref="A1:D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EON_NR_2024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Rovnakova</dc:creator>
  <cp:lastModifiedBy>winterova</cp:lastModifiedBy>
  <cp:lastPrinted>2019-01-18T10:20:35Z</cp:lastPrinted>
  <dcterms:created xsi:type="dcterms:W3CDTF">2015-07-03T08:32:14Z</dcterms:created>
  <dcterms:modified xsi:type="dcterms:W3CDTF">2025-02-18T09:46:04Z</dcterms:modified>
</cp:coreProperties>
</file>