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Analýzy v ÚNSS\za rok 2024\EON\"/>
    </mc:Choice>
  </mc:AlternateContent>
  <bookViews>
    <workbookView xWindow="0" yWindow="0" windowWidth="11088" windowHeight="7344"/>
  </bookViews>
  <sheets>
    <sheet name="02_BA_EON_2024" sheetId="18" r:id="rId1"/>
  </sheets>
  <calcPr calcId="162913"/>
</workbook>
</file>

<file path=xl/calcChain.xml><?xml version="1.0" encoding="utf-8"?>
<calcChain xmlns="http://schemas.openxmlformats.org/spreadsheetml/2006/main">
  <c r="C38" i="18" l="1"/>
  <c r="D38" i="18"/>
  <c r="C32" i="18"/>
  <c r="C26" i="18"/>
  <c r="C27" i="18"/>
  <c r="C28" i="18"/>
  <c r="C29" i="18"/>
  <c r="C30" i="18"/>
  <c r="C31" i="18"/>
  <c r="C33" i="18"/>
  <c r="C34" i="18"/>
  <c r="C35" i="18"/>
  <c r="C36" i="18"/>
  <c r="C25" i="18"/>
  <c r="C23" i="18"/>
  <c r="C21" i="18"/>
  <c r="C22" i="18"/>
  <c r="C20" i="18"/>
  <c r="C16" i="18"/>
  <c r="C17" i="18"/>
  <c r="C18" i="18"/>
  <c r="C15" i="18"/>
  <c r="C11" i="18"/>
  <c r="C12" i="18"/>
  <c r="C13" i="18"/>
  <c r="C9" i="18"/>
  <c r="C10" i="18"/>
  <c r="B12" i="18" l="1"/>
  <c r="C6" i="18"/>
  <c r="D6" i="18"/>
  <c r="D5" i="18"/>
  <c r="C5" i="18"/>
  <c r="D7" i="18"/>
  <c r="C7" i="18"/>
  <c r="D27" i="18" l="1"/>
  <c r="D28" i="18"/>
  <c r="D29" i="18"/>
  <c r="D31" i="18"/>
  <c r="D32" i="18"/>
  <c r="D33" i="18"/>
  <c r="D34" i="18"/>
  <c r="D35" i="18"/>
  <c r="D36" i="18"/>
  <c r="D25" i="18"/>
  <c r="D22" i="18"/>
  <c r="D12" i="18"/>
  <c r="D13" i="18"/>
  <c r="B37" i="18"/>
  <c r="D23" i="18"/>
  <c r="D21" i="18"/>
  <c r="D20" i="18"/>
  <c r="B19" i="18"/>
  <c r="D18" i="18"/>
  <c r="D17" i="18"/>
  <c r="D16" i="18"/>
  <c r="D15" i="18"/>
  <c r="B14" i="18"/>
  <c r="D11" i="18"/>
  <c r="D9" i="18"/>
  <c r="B8" i="18"/>
  <c r="B7" i="18"/>
  <c r="B6" i="18"/>
  <c r="B5" i="18"/>
  <c r="D4" i="18"/>
  <c r="C4" i="18"/>
  <c r="C8" i="18" l="1"/>
  <c r="D19" i="18"/>
  <c r="C19" i="18"/>
  <c r="C14" i="18"/>
  <c r="B4" i="18"/>
  <c r="D14" i="18"/>
  <c r="D10" i="18"/>
  <c r="D8" i="18" s="1"/>
  <c r="D26" i="18"/>
  <c r="C24" i="18" l="1"/>
  <c r="B24" i="18"/>
  <c r="B38" i="18" s="1"/>
  <c r="D30" i="18" l="1"/>
  <c r="D24" i="18" s="1"/>
</calcChain>
</file>

<file path=xl/sharedStrings.xml><?xml version="1.0" encoding="utf-8"?>
<sst xmlns="http://schemas.openxmlformats.org/spreadsheetml/2006/main" count="40" uniqueCount="40">
  <si>
    <t>Zákonné sociálne odvody ku mzdám</t>
  </si>
  <si>
    <t>Stravné</t>
  </si>
  <si>
    <t>Poplatky banke</t>
  </si>
  <si>
    <t xml:space="preserve">Ekonomicky oprávnené náklady, ods. 5, Zák. č. 448/2008 </t>
  </si>
  <si>
    <t>ŠSP</t>
  </si>
  <si>
    <t>SR</t>
  </si>
  <si>
    <t>Krajské stredisko Bratislava</t>
  </si>
  <si>
    <t>Mzdové náklady</t>
  </si>
  <si>
    <t>Energie elektrina</t>
  </si>
  <si>
    <t>Vodné a stočné</t>
  </si>
  <si>
    <t>Telefóny, internet, prenos dát</t>
  </si>
  <si>
    <t>Poštové</t>
  </si>
  <si>
    <t>Materiál (interiérové vybavenie)</t>
  </si>
  <si>
    <t>Materiál (výpočtová technika)</t>
  </si>
  <si>
    <t>Materiál (kanc., hyg. a čisť, dezinfekcia)</t>
  </si>
  <si>
    <t>Kompenzačné a pracovné pomôcky (ochranné)</t>
  </si>
  <si>
    <t>Školenia, semináre, konferencie</t>
  </si>
  <si>
    <t>Revízie (PO, BOZP a zdrav. dohľad)</t>
  </si>
  <si>
    <t>Vedenie účtovníctva, ostatné všeob. služby</t>
  </si>
  <si>
    <t>Audit účtovníctva ÚNSS - povinný</t>
  </si>
  <si>
    <t>Služby IKT a podpora softvéru</t>
  </si>
  <si>
    <t>Poistenie</t>
  </si>
  <si>
    <t>EON SPOLU</t>
  </si>
  <si>
    <t>Energie plyn</t>
  </si>
  <si>
    <t xml:space="preserve">  Mzdové náklady spolu</t>
  </si>
  <si>
    <t>Cestovné spolu</t>
  </si>
  <si>
    <t>Náklady na energie spolu</t>
  </si>
  <si>
    <t>Nájomné spolu</t>
  </si>
  <si>
    <t>Náklady na služby spolu</t>
  </si>
  <si>
    <t xml:space="preserve">PHM </t>
  </si>
  <si>
    <t>servis SMV</t>
  </si>
  <si>
    <t>poistenie - PZP SMV</t>
  </si>
  <si>
    <t>Dopravné náklady spolu</t>
  </si>
  <si>
    <t>Výdavky na materiál spolu</t>
  </si>
  <si>
    <t>Ochrana objektu</t>
  </si>
  <si>
    <t>Výdavky na bežné transféry (náhrady PN)</t>
  </si>
  <si>
    <t>Všeobecné služby (kopírovanie, uprat., deratizácia)</t>
  </si>
  <si>
    <t>2024</t>
  </si>
  <si>
    <t>Metodická činnosť</t>
  </si>
  <si>
    <t>Dane a poplatky (odpad)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</si>
</sst>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Sk&quot;"/>
    <numFmt numFmtId="165" formatCode="#,##0.00\ &quot;€&quot;"/>
  </numFmts>
  <fonts count="5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0">
    <xf numFmtId="0" fontId="0" fillId="0" borderId="0" xfId="0"/>
    <xf numFmtId="0" fontId="2" fillId="0" borderId="0" xfId="0" applyFont="1"/>
    <xf numFmtId="49" fontId="3" fillId="2" borderId="1" xfId="0" applyNumberFormat="1" applyFont="1" applyFill="1" applyBorder="1" applyAlignment="1" applyProtection="1">
      <alignment horizontal="center" vertical="center" wrapText="1" shrinkToFit="1"/>
      <protection hidden="1"/>
    </xf>
    <xf numFmtId="4" fontId="2" fillId="0" borderId="0" xfId="0" applyNumberFormat="1" applyFont="1"/>
    <xf numFmtId="165" fontId="3" fillId="3" borderId="1" xfId="0" applyNumberFormat="1" applyFont="1" applyFill="1" applyBorder="1" applyAlignment="1" applyProtection="1">
      <alignment horizontal="center" vertical="center" wrapText="1" shrinkToFit="1"/>
      <protection hidden="1"/>
    </xf>
    <xf numFmtId="49" fontId="3" fillId="2" borderId="0" xfId="0" applyNumberFormat="1" applyFont="1" applyFill="1" applyBorder="1" applyAlignment="1" applyProtection="1">
      <alignment horizontal="center" vertical="center" wrapText="1" shrinkToFit="1"/>
      <protection hidden="1"/>
    </xf>
    <xf numFmtId="165" fontId="3" fillId="2" borderId="0" xfId="0" applyNumberFormat="1" applyFont="1" applyFill="1" applyBorder="1" applyAlignment="1" applyProtection="1">
      <alignment horizontal="center" vertical="center" wrapText="1" shrinkToFit="1"/>
      <protection hidden="1"/>
    </xf>
    <xf numFmtId="165" fontId="3" fillId="4" borderId="15" xfId="0" applyNumberFormat="1" applyFont="1" applyFill="1" applyBorder="1" applyAlignment="1" applyProtection="1">
      <alignment horizontal="center" vertical="center" wrapText="1" shrinkToFit="1"/>
      <protection hidden="1"/>
    </xf>
    <xf numFmtId="49" fontId="3" fillId="4" borderId="14" xfId="0" applyNumberFormat="1" applyFont="1" applyFill="1" applyBorder="1" applyAlignment="1" applyProtection="1">
      <alignment horizontal="left" vertical="center" wrapText="1" shrinkToFit="1"/>
      <protection hidden="1"/>
    </xf>
    <xf numFmtId="0" fontId="2" fillId="2" borderId="17" xfId="0" applyFont="1" applyFill="1" applyBorder="1" applyAlignment="1">
      <alignment horizontal="left" indent="1"/>
    </xf>
    <xf numFmtId="165" fontId="2" fillId="2" borderId="18" xfId="0" applyNumberFormat="1" applyFont="1" applyFill="1" applyBorder="1"/>
    <xf numFmtId="165" fontId="2" fillId="3" borderId="8" xfId="0" applyNumberFormat="1" applyFont="1" applyFill="1" applyBorder="1"/>
    <xf numFmtId="0" fontId="2" fillId="0" borderId="0" xfId="0" applyFont="1" applyAlignment="1">
      <alignment horizontal="left" indent="1"/>
    </xf>
    <xf numFmtId="165" fontId="2" fillId="0" borderId="0" xfId="0" applyNumberFormat="1" applyFont="1"/>
    <xf numFmtId="0" fontId="2" fillId="2" borderId="19" xfId="0" applyFont="1" applyFill="1" applyBorder="1" applyAlignment="1">
      <alignment horizontal="left" indent="1"/>
    </xf>
    <xf numFmtId="165" fontId="2" fillId="2" borderId="20" xfId="0" applyNumberFormat="1" applyFont="1" applyFill="1" applyBorder="1"/>
    <xf numFmtId="165" fontId="2" fillId="3" borderId="6" xfId="0" applyNumberFormat="1" applyFont="1" applyFill="1" applyBorder="1"/>
    <xf numFmtId="0" fontId="4" fillId="4" borderId="14" xfId="0" applyFont="1" applyFill="1" applyBorder="1" applyAlignment="1">
      <alignment horizontal="left" indent="1"/>
    </xf>
    <xf numFmtId="165" fontId="4" fillId="4" borderId="15" xfId="0" applyNumberFormat="1" applyFont="1" applyFill="1" applyBorder="1"/>
    <xf numFmtId="165" fontId="4" fillId="4" borderId="16" xfId="0" applyNumberFormat="1" applyFont="1" applyFill="1" applyBorder="1"/>
    <xf numFmtId="165" fontId="2" fillId="3" borderId="21" xfId="0" applyNumberFormat="1" applyFont="1" applyFill="1" applyBorder="1"/>
    <xf numFmtId="0" fontId="2" fillId="2" borderId="22" xfId="0" applyFont="1" applyFill="1" applyBorder="1" applyAlignment="1">
      <alignment horizontal="left" indent="1"/>
    </xf>
    <xf numFmtId="165" fontId="2" fillId="2" borderId="23" xfId="0" applyNumberFormat="1" applyFont="1" applyFill="1" applyBorder="1"/>
    <xf numFmtId="165" fontId="2" fillId="3" borderId="24" xfId="0" applyNumberFormat="1" applyFont="1" applyFill="1" applyBorder="1"/>
    <xf numFmtId="165" fontId="2" fillId="3" borderId="25" xfId="0" applyNumberFormat="1" applyFont="1" applyFill="1" applyBorder="1"/>
    <xf numFmtId="165" fontId="4" fillId="4" borderId="3" xfId="0" applyNumberFormat="1" applyFont="1" applyFill="1" applyBorder="1"/>
    <xf numFmtId="165" fontId="2" fillId="3" borderId="5" xfId="0" applyNumberFormat="1" applyFont="1" applyFill="1" applyBorder="1"/>
    <xf numFmtId="0" fontId="2" fillId="2" borderId="26" xfId="0" applyFont="1" applyFill="1" applyBorder="1" applyAlignment="1">
      <alignment horizontal="left" indent="1"/>
    </xf>
    <xf numFmtId="165" fontId="2" fillId="2" borderId="27" xfId="0" applyNumberFormat="1" applyFont="1" applyFill="1" applyBorder="1"/>
    <xf numFmtId="165" fontId="2" fillId="3" borderId="7" xfId="0" applyNumberFormat="1" applyFont="1" applyFill="1" applyBorder="1"/>
    <xf numFmtId="165" fontId="4" fillId="4" borderId="9" xfId="0" applyNumberFormat="1" applyFont="1" applyFill="1" applyBorder="1"/>
    <xf numFmtId="165" fontId="4" fillId="4" borderId="10" xfId="0" applyNumberFormat="1" applyFont="1" applyFill="1" applyBorder="1"/>
    <xf numFmtId="0" fontId="4" fillId="5" borderId="12" xfId="0" applyFont="1" applyFill="1" applyBorder="1" applyAlignment="1">
      <alignment horizontal="left" indent="1"/>
    </xf>
    <xf numFmtId="165" fontId="4" fillId="5" borderId="13" xfId="0" applyNumberFormat="1" applyFont="1" applyFill="1" applyBorder="1"/>
    <xf numFmtId="165" fontId="3" fillId="6" borderId="1" xfId="0" applyNumberFormat="1" applyFont="1" applyFill="1" applyBorder="1" applyAlignment="1" applyProtection="1">
      <alignment horizontal="center" vertical="center" wrapText="1" shrinkToFit="1"/>
      <protection hidden="1"/>
    </xf>
    <xf numFmtId="165" fontId="2" fillId="6" borderId="18" xfId="0" applyNumberFormat="1" applyFont="1" applyFill="1" applyBorder="1"/>
    <xf numFmtId="165" fontId="2" fillId="6" borderId="20" xfId="0" applyNumberFormat="1" applyFont="1" applyFill="1" applyBorder="1"/>
    <xf numFmtId="165" fontId="2" fillId="6" borderId="23" xfId="0" applyNumberFormat="1" applyFont="1" applyFill="1" applyBorder="1"/>
    <xf numFmtId="0" fontId="4" fillId="4" borderId="11" xfId="0" applyFont="1" applyFill="1" applyBorder="1" applyAlignment="1">
      <alignment horizontal="left" wrapText="1" indent="1"/>
    </xf>
    <xf numFmtId="0" fontId="2" fillId="2" borderId="28" xfId="0" applyFont="1" applyFill="1" applyBorder="1" applyAlignment="1">
      <alignment horizontal="left" indent="1"/>
    </xf>
    <xf numFmtId="0" fontId="2" fillId="0" borderId="17" xfId="0" applyFont="1" applyFill="1" applyBorder="1" applyAlignment="1">
      <alignment horizontal="left" indent="1"/>
    </xf>
    <xf numFmtId="165" fontId="2" fillId="0" borderId="18" xfId="0" applyNumberFormat="1" applyFont="1" applyFill="1" applyBorder="1"/>
    <xf numFmtId="0" fontId="2" fillId="0" borderId="22" xfId="0" applyFont="1" applyFill="1" applyBorder="1" applyAlignment="1">
      <alignment horizontal="left" indent="1"/>
    </xf>
    <xf numFmtId="165" fontId="2" fillId="0" borderId="23" xfId="0" applyNumberFormat="1" applyFont="1" applyFill="1" applyBorder="1"/>
    <xf numFmtId="0" fontId="2" fillId="0" borderId="26" xfId="0" applyFont="1" applyFill="1" applyBorder="1" applyAlignment="1">
      <alignment horizontal="left" indent="1"/>
    </xf>
    <xf numFmtId="165" fontId="2" fillId="0" borderId="27" xfId="0" applyNumberFormat="1" applyFont="1" applyFill="1" applyBorder="1"/>
    <xf numFmtId="165" fontId="4" fillId="4" borderId="29" xfId="0" applyNumberFormat="1" applyFont="1" applyFill="1" applyBorder="1"/>
    <xf numFmtId="164" fontId="3" fillId="0" borderId="2" xfId="0" applyNumberFormat="1" applyFont="1" applyBorder="1" applyAlignment="1" applyProtection="1">
      <alignment horizontal="center" vertical="center" wrapText="1" shrinkToFit="1"/>
      <protection hidden="1"/>
    </xf>
    <xf numFmtId="164" fontId="3" fillId="0" borderId="4" xfId="0" applyNumberFormat="1" applyFont="1" applyBorder="1" applyAlignment="1" applyProtection="1">
      <alignment horizontal="center" vertical="center" wrapText="1" shrinkToFit="1"/>
      <protection hidden="1"/>
    </xf>
    <xf numFmtId="164" fontId="3" fillId="0" borderId="3" xfId="0" applyNumberFormat="1" applyFont="1" applyBorder="1" applyAlignment="1" applyProtection="1">
      <alignment horizontal="center" vertical="center" wrapText="1" shrinkToFit="1"/>
      <protection hidden="1"/>
    </xf>
  </cellXfs>
  <cellStyles count="3">
    <cellStyle name="Normálna" xfId="0" builtinId="0"/>
    <cellStyle name="Normálna 2" xfId="2"/>
    <cellStyle name="normálne_vuctovacia tabulka" xfId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abSelected="1" topLeftCell="A22" zoomScaleNormal="100" workbookViewId="0">
      <selection activeCell="A47" sqref="A47"/>
    </sheetView>
  </sheetViews>
  <sheetFormatPr defaultRowHeight="13.8" x14ac:dyDescent="0.25"/>
  <cols>
    <col min="1" max="1" width="48.77734375" style="1" bestFit="1" customWidth="1"/>
    <col min="2" max="2" width="13.21875" style="13" bestFit="1" customWidth="1"/>
    <col min="3" max="4" width="11.5546875" style="13" bestFit="1" customWidth="1"/>
    <col min="5" max="5" width="3.77734375" style="1" customWidth="1"/>
    <col min="6" max="6" width="11.5546875" style="1" bestFit="1" customWidth="1"/>
    <col min="7" max="16384" width="8.88671875" style="1"/>
  </cols>
  <sheetData>
    <row r="1" spans="1:6" ht="14.4" thickBot="1" x14ac:dyDescent="0.3">
      <c r="A1" s="47" t="s">
        <v>3</v>
      </c>
      <c r="B1" s="48"/>
      <c r="C1" s="48"/>
      <c r="D1" s="49"/>
    </row>
    <row r="2" spans="1:6" ht="14.4" thickBot="1" x14ac:dyDescent="0.3">
      <c r="A2" s="2" t="s">
        <v>6</v>
      </c>
      <c r="B2" s="2" t="s">
        <v>37</v>
      </c>
      <c r="C2" s="34" t="s">
        <v>4</v>
      </c>
      <c r="D2" s="4" t="s">
        <v>5</v>
      </c>
    </row>
    <row r="3" spans="1:6" ht="14.4" thickBot="1" x14ac:dyDescent="0.3">
      <c r="A3" s="5"/>
      <c r="B3" s="6"/>
      <c r="C3" s="6"/>
      <c r="D3" s="6"/>
    </row>
    <row r="4" spans="1:6" ht="14.4" thickBot="1" x14ac:dyDescent="0.3">
      <c r="A4" s="8" t="s">
        <v>24</v>
      </c>
      <c r="B4" s="7">
        <f>SUM(B5:B6)</f>
        <v>67569.540000000008</v>
      </c>
      <c r="C4" s="7">
        <f t="shared" ref="C4:D4" si="0">SUM(C5:C6)</f>
        <v>21442.93</v>
      </c>
      <c r="D4" s="7">
        <f t="shared" si="0"/>
        <v>46126.61</v>
      </c>
    </row>
    <row r="5" spans="1:6" x14ac:dyDescent="0.25">
      <c r="A5" s="9" t="s">
        <v>7</v>
      </c>
      <c r="B5" s="10">
        <f>C5+D5</f>
        <v>49794.16</v>
      </c>
      <c r="C5" s="35">
        <f>8724.92+7134.09</f>
        <v>15859.01</v>
      </c>
      <c r="D5" s="11">
        <f>26801.06+7134.09</f>
        <v>33935.15</v>
      </c>
      <c r="F5" s="13"/>
    </row>
    <row r="6" spans="1:6" ht="14.4" thickBot="1" x14ac:dyDescent="0.3">
      <c r="A6" s="14" t="s">
        <v>0</v>
      </c>
      <c r="B6" s="15">
        <f>C6+D6</f>
        <v>17775.38</v>
      </c>
      <c r="C6" s="36">
        <f>3069.83+2514.09</f>
        <v>5583.92</v>
      </c>
      <c r="D6" s="16">
        <f>9677.36+2514.1</f>
        <v>12191.460000000001</v>
      </c>
      <c r="F6" s="13"/>
    </row>
    <row r="7" spans="1:6" ht="14.4" thickBot="1" x14ac:dyDescent="0.3">
      <c r="A7" s="17" t="s">
        <v>25</v>
      </c>
      <c r="B7" s="18">
        <f>C7+D7</f>
        <v>301.02999999999997</v>
      </c>
      <c r="C7" s="18">
        <f>135.63</f>
        <v>135.63</v>
      </c>
      <c r="D7" s="19">
        <f>165.4</f>
        <v>165.4</v>
      </c>
      <c r="F7" s="13"/>
    </row>
    <row r="8" spans="1:6" ht="14.4" thickBot="1" x14ac:dyDescent="0.3">
      <c r="A8" s="17" t="s">
        <v>26</v>
      </c>
      <c r="B8" s="18">
        <f>SUM(B9:B13)</f>
        <v>3284.15</v>
      </c>
      <c r="C8" s="18">
        <f t="shared" ref="C8:D8" si="1">SUM(C9:C13)</f>
        <v>1313.66</v>
      </c>
      <c r="D8" s="18">
        <f t="shared" si="1"/>
        <v>1970.4899999999996</v>
      </c>
    </row>
    <row r="9" spans="1:6" x14ac:dyDescent="0.25">
      <c r="A9" s="9" t="s">
        <v>8</v>
      </c>
      <c r="B9" s="10">
        <v>872.73</v>
      </c>
      <c r="C9" s="37">
        <f>B9*0.4</f>
        <v>349.09200000000004</v>
      </c>
      <c r="D9" s="20">
        <f t="shared" ref="D9:D26" si="2">B9-C9</f>
        <v>523.63799999999992</v>
      </c>
    </row>
    <row r="10" spans="1:6" x14ac:dyDescent="0.25">
      <c r="A10" s="21" t="s">
        <v>23</v>
      </c>
      <c r="B10" s="22">
        <v>1057.6099999999999</v>
      </c>
      <c r="C10" s="37">
        <f>B10*0.4</f>
        <v>423.04399999999998</v>
      </c>
      <c r="D10" s="23">
        <f t="shared" si="2"/>
        <v>634.56599999999992</v>
      </c>
    </row>
    <row r="11" spans="1:6" x14ac:dyDescent="0.25">
      <c r="A11" s="21" t="s">
        <v>9</v>
      </c>
      <c r="B11" s="22">
        <v>244.56</v>
      </c>
      <c r="C11" s="37">
        <f t="shared" ref="C11:C13" si="3">B11*0.4</f>
        <v>97.824000000000012</v>
      </c>
      <c r="D11" s="23">
        <f t="shared" si="2"/>
        <v>146.73599999999999</v>
      </c>
    </row>
    <row r="12" spans="1:6" x14ac:dyDescent="0.25">
      <c r="A12" s="21" t="s">
        <v>10</v>
      </c>
      <c r="B12" s="22">
        <f>865.72+241.03</f>
        <v>1106.75</v>
      </c>
      <c r="C12" s="37">
        <f t="shared" si="3"/>
        <v>442.70000000000005</v>
      </c>
      <c r="D12" s="23">
        <f t="shared" ref="D12:D13" si="4">B12-C12</f>
        <v>664.05</v>
      </c>
    </row>
    <row r="13" spans="1:6" ht="14.4" thickBot="1" x14ac:dyDescent="0.3">
      <c r="A13" s="14" t="s">
        <v>11</v>
      </c>
      <c r="B13" s="15">
        <v>2.5</v>
      </c>
      <c r="C13" s="37">
        <f t="shared" si="3"/>
        <v>1</v>
      </c>
      <c r="D13" s="24">
        <f t="shared" si="4"/>
        <v>1.5</v>
      </c>
    </row>
    <row r="14" spans="1:6" ht="14.4" thickBot="1" x14ac:dyDescent="0.3">
      <c r="A14" s="17" t="s">
        <v>33</v>
      </c>
      <c r="B14" s="18">
        <f>SUM(B15:B18)</f>
        <v>4784.07</v>
      </c>
      <c r="C14" s="18">
        <f>SUM(C15:C18)</f>
        <v>1913.6279999999999</v>
      </c>
      <c r="D14" s="18">
        <f>SUM(D15:D18)</f>
        <v>2870.442</v>
      </c>
    </row>
    <row r="15" spans="1:6" x14ac:dyDescent="0.25">
      <c r="A15" s="9" t="s">
        <v>12</v>
      </c>
      <c r="B15" s="10">
        <v>1375.6</v>
      </c>
      <c r="C15" s="37">
        <f>B15*0.4</f>
        <v>550.24</v>
      </c>
      <c r="D15" s="11">
        <f t="shared" si="2"/>
        <v>825.3599999999999</v>
      </c>
    </row>
    <row r="16" spans="1:6" x14ac:dyDescent="0.25">
      <c r="A16" s="39" t="s">
        <v>13</v>
      </c>
      <c r="B16" s="22">
        <v>793.2</v>
      </c>
      <c r="C16" s="37">
        <f t="shared" ref="C16:C18" si="5">B16*0.4</f>
        <v>317.28000000000003</v>
      </c>
      <c r="D16" s="26">
        <f t="shared" si="2"/>
        <v>475.92</v>
      </c>
    </row>
    <row r="17" spans="1:4" x14ac:dyDescent="0.25">
      <c r="A17" s="21" t="s">
        <v>14</v>
      </c>
      <c r="B17" s="22">
        <v>997.46</v>
      </c>
      <c r="C17" s="37">
        <f t="shared" si="5"/>
        <v>398.98400000000004</v>
      </c>
      <c r="D17" s="26">
        <f t="shared" si="2"/>
        <v>598.476</v>
      </c>
    </row>
    <row r="18" spans="1:4" ht="14.4" thickBot="1" x14ac:dyDescent="0.3">
      <c r="A18" s="27" t="s">
        <v>15</v>
      </c>
      <c r="B18" s="28">
        <v>1617.81</v>
      </c>
      <c r="C18" s="37">
        <f t="shared" si="5"/>
        <v>647.12400000000002</v>
      </c>
      <c r="D18" s="29">
        <f t="shared" si="2"/>
        <v>970.68599999999992</v>
      </c>
    </row>
    <row r="19" spans="1:4" ht="14.4" thickBot="1" x14ac:dyDescent="0.3">
      <c r="A19" s="17" t="s">
        <v>32</v>
      </c>
      <c r="B19" s="18">
        <f>SUM(B20:B22)</f>
        <v>4231.49</v>
      </c>
      <c r="C19" s="18">
        <f t="shared" ref="C19:D19" si="6">SUM(C20:C22)</f>
        <v>1692.596</v>
      </c>
      <c r="D19" s="18">
        <f t="shared" si="6"/>
        <v>2538.8940000000002</v>
      </c>
    </row>
    <row r="20" spans="1:4" x14ac:dyDescent="0.25">
      <c r="A20" s="40" t="s">
        <v>29</v>
      </c>
      <c r="B20" s="41">
        <v>333.04</v>
      </c>
      <c r="C20" s="37">
        <f>B20*0.4</f>
        <v>133.21600000000001</v>
      </c>
      <c r="D20" s="26">
        <f t="shared" si="2"/>
        <v>199.82400000000001</v>
      </c>
    </row>
    <row r="21" spans="1:4" x14ac:dyDescent="0.25">
      <c r="A21" s="42" t="s">
        <v>30</v>
      </c>
      <c r="B21" s="43">
        <v>2839.69</v>
      </c>
      <c r="C21" s="37">
        <f t="shared" ref="C21:C22" si="7">B21*0.4</f>
        <v>1135.876</v>
      </c>
      <c r="D21" s="26">
        <f t="shared" si="2"/>
        <v>1703.8140000000001</v>
      </c>
    </row>
    <row r="22" spans="1:4" ht="14.4" thickBot="1" x14ac:dyDescent="0.3">
      <c r="A22" s="44" t="s">
        <v>31</v>
      </c>
      <c r="B22" s="45">
        <v>1058.76</v>
      </c>
      <c r="C22" s="37">
        <f t="shared" si="7"/>
        <v>423.50400000000002</v>
      </c>
      <c r="D22" s="26">
        <f t="shared" ref="D22" si="8">B22-C22</f>
        <v>635.25599999999997</v>
      </c>
    </row>
    <row r="23" spans="1:4" ht="14.4" thickBot="1" x14ac:dyDescent="0.3">
      <c r="A23" s="17" t="s">
        <v>27</v>
      </c>
      <c r="B23" s="18">
        <v>1462.72</v>
      </c>
      <c r="C23" s="18">
        <f>B23*0.4</f>
        <v>585.08800000000008</v>
      </c>
      <c r="D23" s="25">
        <f t="shared" si="2"/>
        <v>877.63199999999995</v>
      </c>
    </row>
    <row r="24" spans="1:4" ht="14.4" thickBot="1" x14ac:dyDescent="0.3">
      <c r="A24" s="17" t="s">
        <v>28</v>
      </c>
      <c r="B24" s="18">
        <f>SUM(B25:B36)</f>
        <v>12872.29</v>
      </c>
      <c r="C24" s="18">
        <f t="shared" ref="C24:D24" si="9">SUM(C25:C36)</f>
        <v>5148.9160000000011</v>
      </c>
      <c r="D24" s="18">
        <f t="shared" si="9"/>
        <v>7723.3740000000007</v>
      </c>
    </row>
    <row r="25" spans="1:4" x14ac:dyDescent="0.25">
      <c r="A25" s="9" t="s">
        <v>16</v>
      </c>
      <c r="B25" s="10">
        <v>629.1</v>
      </c>
      <c r="C25" s="37">
        <f>B25*0.4</f>
        <v>251.64000000000001</v>
      </c>
      <c r="D25" s="11">
        <f t="shared" ref="D25" si="10">B25-C25</f>
        <v>377.46000000000004</v>
      </c>
    </row>
    <row r="26" spans="1:4" x14ac:dyDescent="0.25">
      <c r="A26" s="21" t="s">
        <v>17</v>
      </c>
      <c r="B26" s="22">
        <v>316.8</v>
      </c>
      <c r="C26" s="37">
        <f t="shared" ref="C26:C36" si="11">B26*0.4</f>
        <v>126.72000000000001</v>
      </c>
      <c r="D26" s="26">
        <f t="shared" si="2"/>
        <v>190.07999999999998</v>
      </c>
    </row>
    <row r="27" spans="1:4" x14ac:dyDescent="0.25">
      <c r="A27" s="21" t="s">
        <v>36</v>
      </c>
      <c r="B27" s="22">
        <v>1331.64</v>
      </c>
      <c r="C27" s="37">
        <f t="shared" si="11"/>
        <v>532.65600000000006</v>
      </c>
      <c r="D27" s="26">
        <f t="shared" ref="D27:D36" si="12">B27-C27</f>
        <v>798.98400000000004</v>
      </c>
    </row>
    <row r="28" spans="1:4" x14ac:dyDescent="0.25">
      <c r="A28" s="21" t="s">
        <v>18</v>
      </c>
      <c r="B28" s="22">
        <v>1694.6</v>
      </c>
      <c r="C28" s="37">
        <f t="shared" si="11"/>
        <v>677.84</v>
      </c>
      <c r="D28" s="26">
        <f t="shared" si="12"/>
        <v>1016.7599999999999</v>
      </c>
    </row>
    <row r="29" spans="1:4" x14ac:dyDescent="0.25">
      <c r="A29" s="21" t="s">
        <v>19</v>
      </c>
      <c r="B29" s="22">
        <v>400</v>
      </c>
      <c r="C29" s="37">
        <f t="shared" si="11"/>
        <v>160</v>
      </c>
      <c r="D29" s="26">
        <f t="shared" si="12"/>
        <v>240</v>
      </c>
    </row>
    <row r="30" spans="1:4" x14ac:dyDescent="0.25">
      <c r="A30" s="21" t="s">
        <v>34</v>
      </c>
      <c r="B30" s="22">
        <v>0</v>
      </c>
      <c r="C30" s="37">
        <f t="shared" si="11"/>
        <v>0</v>
      </c>
      <c r="D30" s="26">
        <f t="shared" si="12"/>
        <v>0</v>
      </c>
    </row>
    <row r="31" spans="1:4" x14ac:dyDescent="0.25">
      <c r="A31" s="21" t="s">
        <v>38</v>
      </c>
      <c r="B31" s="22">
        <v>2124.64</v>
      </c>
      <c r="C31" s="37">
        <f t="shared" si="11"/>
        <v>849.85599999999999</v>
      </c>
      <c r="D31" s="26">
        <f t="shared" si="12"/>
        <v>1274.7839999999999</v>
      </c>
    </row>
    <row r="32" spans="1:4" x14ac:dyDescent="0.25">
      <c r="A32" s="21" t="s">
        <v>1</v>
      </c>
      <c r="B32" s="22">
        <v>1947.19</v>
      </c>
      <c r="C32" s="37">
        <f t="shared" si="11"/>
        <v>778.87600000000009</v>
      </c>
      <c r="D32" s="26">
        <f t="shared" si="12"/>
        <v>1168.3139999999999</v>
      </c>
    </row>
    <row r="33" spans="1:5" x14ac:dyDescent="0.25">
      <c r="A33" s="21" t="s">
        <v>20</v>
      </c>
      <c r="B33" s="22">
        <v>4151</v>
      </c>
      <c r="C33" s="37">
        <f t="shared" si="11"/>
        <v>1660.4</v>
      </c>
      <c r="D33" s="26">
        <f t="shared" si="12"/>
        <v>2490.6</v>
      </c>
    </row>
    <row r="34" spans="1:5" x14ac:dyDescent="0.25">
      <c r="A34" s="21" t="s">
        <v>21</v>
      </c>
      <c r="B34" s="22">
        <v>24.54</v>
      </c>
      <c r="C34" s="37">
        <f t="shared" si="11"/>
        <v>9.8160000000000007</v>
      </c>
      <c r="D34" s="26">
        <f t="shared" si="12"/>
        <v>14.723999999999998</v>
      </c>
    </row>
    <row r="35" spans="1:5" x14ac:dyDescent="0.25">
      <c r="A35" s="21" t="s">
        <v>39</v>
      </c>
      <c r="B35" s="22">
        <v>118.44</v>
      </c>
      <c r="C35" s="37">
        <f t="shared" si="11"/>
        <v>47.376000000000005</v>
      </c>
      <c r="D35" s="26">
        <f t="shared" si="12"/>
        <v>71.063999999999993</v>
      </c>
    </row>
    <row r="36" spans="1:5" ht="14.4" thickBot="1" x14ac:dyDescent="0.3">
      <c r="A36" s="27" t="s">
        <v>2</v>
      </c>
      <c r="B36" s="28">
        <v>134.34</v>
      </c>
      <c r="C36" s="37">
        <f t="shared" si="11"/>
        <v>53.736000000000004</v>
      </c>
      <c r="D36" s="29">
        <f t="shared" si="12"/>
        <v>80.603999999999999</v>
      </c>
    </row>
    <row r="37" spans="1:5" x14ac:dyDescent="0.25">
      <c r="A37" s="38" t="s">
        <v>35</v>
      </c>
      <c r="B37" s="30">
        <f>C37+D37</f>
        <v>0</v>
      </c>
      <c r="C37" s="46">
        <v>0</v>
      </c>
      <c r="D37" s="31">
        <v>0</v>
      </c>
    </row>
    <row r="38" spans="1:5" ht="19.8" customHeight="1" thickBot="1" x14ac:dyDescent="0.3">
      <c r="A38" s="32" t="s">
        <v>22</v>
      </c>
      <c r="B38" s="33">
        <f>B37+B24+B23+B19+B14+B8+B7+B4</f>
        <v>94505.290000000008</v>
      </c>
      <c r="C38" s="33">
        <f>C37+C24+C23+C19+C14+C8+C7+C4</f>
        <v>32232.448</v>
      </c>
      <c r="D38" s="33">
        <f>D37+D24+D23+D19+D14+D8+D7+D4</f>
        <v>62272.842000000004</v>
      </c>
    </row>
    <row r="39" spans="1:5" x14ac:dyDescent="0.25">
      <c r="A39" s="12"/>
    </row>
    <row r="40" spans="1:5" x14ac:dyDescent="0.25">
      <c r="A40" s="12"/>
    </row>
    <row r="41" spans="1:5" x14ac:dyDescent="0.25">
      <c r="A41" s="12"/>
    </row>
    <row r="42" spans="1:5" s="13" customFormat="1" x14ac:dyDescent="0.25">
      <c r="A42" s="12"/>
      <c r="C42" s="3"/>
      <c r="D42" s="3"/>
      <c r="E42" s="1"/>
    </row>
    <row r="45" spans="1:5" s="13" customFormat="1" x14ac:dyDescent="0.25">
      <c r="A45" s="12"/>
      <c r="E45" s="1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02_BA_EON_2024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Rovnakova</dc:creator>
  <cp:lastModifiedBy>winterova</cp:lastModifiedBy>
  <cp:lastPrinted>2020-01-21T10:54:23Z</cp:lastPrinted>
  <dcterms:created xsi:type="dcterms:W3CDTF">2015-03-17T12:48:09Z</dcterms:created>
  <dcterms:modified xsi:type="dcterms:W3CDTF">2025-02-18T09:44:08Z</dcterms:modified>
</cp:coreProperties>
</file>