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23040" windowHeight="9192"/>
  </bookViews>
  <sheets>
    <sheet name="08_PO_EON_2023" sheetId="16" r:id="rId1"/>
  </sheets>
  <calcPr calcId="162913"/>
</workbook>
</file>

<file path=xl/calcChain.xml><?xml version="1.0" encoding="utf-8"?>
<calcChain xmlns="http://schemas.openxmlformats.org/spreadsheetml/2006/main">
  <c r="D27" i="16" l="1"/>
  <c r="C6" i="16" l="1"/>
  <c r="C5" i="16"/>
  <c r="C40" i="16"/>
  <c r="C39" i="16"/>
  <c r="C38" i="16"/>
  <c r="C37" i="16"/>
  <c r="C36" i="16"/>
  <c r="C34" i="16"/>
  <c r="C33" i="16"/>
  <c r="C32" i="16"/>
  <c r="C31" i="16"/>
  <c r="C30" i="16"/>
  <c r="C29" i="16"/>
  <c r="C28" i="16"/>
  <c r="C25" i="16"/>
  <c r="C24" i="16"/>
  <c r="C23" i="16"/>
  <c r="C21" i="16"/>
  <c r="C20" i="16"/>
  <c r="C19" i="16"/>
  <c r="C18" i="16"/>
  <c r="C17" i="16"/>
  <c r="C16" i="16"/>
  <c r="C14" i="16"/>
  <c r="C13" i="16"/>
  <c r="C12" i="16"/>
  <c r="C11" i="16"/>
  <c r="C10" i="16"/>
  <c r="C9" i="16"/>
  <c r="C26" i="16"/>
  <c r="D7" i="16"/>
  <c r="C7" i="16"/>
  <c r="D19" i="16"/>
  <c r="D39" i="16"/>
  <c r="B13" i="16" l="1"/>
  <c r="B8" i="16" s="1"/>
  <c r="B41" i="16"/>
  <c r="D41" i="16"/>
  <c r="D40" i="16"/>
  <c r="D38" i="16"/>
  <c r="D37" i="16"/>
  <c r="D35" i="16"/>
  <c r="D34" i="16"/>
  <c r="D33" i="16"/>
  <c r="D32" i="16"/>
  <c r="D31" i="16"/>
  <c r="D30" i="16"/>
  <c r="D29" i="16"/>
  <c r="D28" i="16"/>
  <c r="B27" i="16"/>
  <c r="D26" i="16"/>
  <c r="D25" i="16"/>
  <c r="D24" i="16"/>
  <c r="D23" i="16"/>
  <c r="B22" i="16"/>
  <c r="D21" i="16"/>
  <c r="D18" i="16"/>
  <c r="D17" i="16"/>
  <c r="D16" i="16"/>
  <c r="B15" i="16"/>
  <c r="D14" i="16"/>
  <c r="D12" i="16"/>
  <c r="D11" i="16"/>
  <c r="D10" i="16"/>
  <c r="D9" i="16"/>
  <c r="D6" i="16"/>
  <c r="B4" i="16"/>
  <c r="D22" i="16" l="1"/>
  <c r="C22" i="16"/>
  <c r="B42" i="16"/>
  <c r="C15" i="16"/>
  <c r="C4" i="16"/>
  <c r="C8" i="16"/>
  <c r="D36" i="16"/>
  <c r="D20" i="16" l="1"/>
  <c r="D15" i="16" s="1"/>
  <c r="D13" i="16"/>
  <c r="D8" i="16" s="1"/>
  <c r="C27" i="16"/>
  <c r="C42" i="16" s="1"/>
  <c r="D5" i="16"/>
  <c r="D4" i="16" s="1"/>
  <c r="D42" i="16" l="1"/>
</calcChain>
</file>

<file path=xl/sharedStrings.xml><?xml version="1.0" encoding="utf-8"?>
<sst xmlns="http://schemas.openxmlformats.org/spreadsheetml/2006/main" count="44" uniqueCount="44">
  <si>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</si>
  <si>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</si>
  <si>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</si>
  <si>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</si>
  <si>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</si>
  <si>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ŠSP</t>
  </si>
  <si>
    <t>SR</t>
  </si>
  <si>
    <t>Krajské stredisko Prešov</t>
  </si>
  <si>
    <t>Poistenie</t>
  </si>
  <si>
    <t>Mzdové náklady</t>
  </si>
  <si>
    <t>Energie elektrina</t>
  </si>
  <si>
    <t>Energie plyn</t>
  </si>
  <si>
    <t>Vodné a stočné</t>
  </si>
  <si>
    <t>Telefóny, internet, prenos dát</t>
  </si>
  <si>
    <t>Poštové</t>
  </si>
  <si>
    <t>Materiál (kanc., hyg. a čisť, dezinfekcia)</t>
  </si>
  <si>
    <t>Revízie (PO, BOZP a zdrav. dohľad)</t>
  </si>
  <si>
    <t>Školenia, semináre, konferencie</t>
  </si>
  <si>
    <t>Audit účtovníctva ÚNSS - povinný</t>
  </si>
  <si>
    <t>Služby IKT a podpora softvéru</t>
  </si>
  <si>
    <t>Dane a poplatky (odpad, RTVS)</t>
  </si>
  <si>
    <t>EON SPOLU</t>
  </si>
  <si>
    <t>Vedenie účtovníctva, ostatné všeob. služby</t>
  </si>
  <si>
    <t xml:space="preserve">  Mzdové náklady spolu</t>
  </si>
  <si>
    <t>Cestovné spolu</t>
  </si>
  <si>
    <t>Náklady na energie spolu</t>
  </si>
  <si>
    <t>Výdavky na materiál spolu</t>
  </si>
  <si>
    <t>Materiál (kompenzačné pomôcky)</t>
  </si>
  <si>
    <t>Pracovné pomôcky (ochranné)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</si>
  <si>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</si>
  <si>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</si>
  <si>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</si>
  <si>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</si>
  <si>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</si>
  <si>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</si>
  <si>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Všeobecné služby (kopírovanie, čistiareň apod.)</t>
  </si>
  <si>
    <t>Ochrana objektu</t>
  </si>
  <si>
    <t>Energie teplo</t>
  </si>
  <si>
    <t>Materiál prevádzkové stroje a zariadenia</t>
  </si>
  <si>
    <t>Výdavky na bežné transféry (náhrady PN, príspevok na rekreáciu)</t>
  </si>
  <si>
    <t>2023</t>
  </si>
  <si>
    <t>Materiál (výpočtová technika)</t>
  </si>
  <si>
    <t>Podpora sw</t>
  </si>
  <si>
    <t>Materiál (knihy a časopisy)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</si>
</sst>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left" indent="1"/>
    </xf>
    <xf numFmtId="4" fontId="0" fillId="0" borderId="0" xfId="0" applyNumberFormat="1"/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/>
    <xf numFmtId="167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0" fillId="0" borderId="0" xfId="0" applyNumberFormat="1"/>
    <xf numFmtId="167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5" borderId="10" xfId="0" applyNumberFormat="1" applyFont="1" applyFill="1" applyBorder="1" applyAlignment="1" applyProtection="1">
      <alignment horizontal="left" vertical="center" wrapText="1" shrinkToFit="1"/>
      <protection hidden="1"/>
    </xf>
    <xf numFmtId="167" fontId="3" fillId="5" borderId="11" xfId="0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2" xfId="0" applyFont="1" applyFill="1" applyBorder="1" applyAlignment="1">
      <alignment horizontal="left" indent="1"/>
    </xf>
    <xf numFmtId="167" fontId="2" fillId="2" borderId="13" xfId="0" applyNumberFormat="1" applyFont="1" applyFill="1" applyBorder="1"/>
    <xf numFmtId="167" fontId="2" fillId="4" borderId="13" xfId="0" applyNumberFormat="1" applyFont="1" applyFill="1" applyBorder="1"/>
    <xf numFmtId="167" fontId="2" fillId="3" borderId="14" xfId="0" applyNumberFormat="1" applyFont="1" applyFill="1" applyBorder="1"/>
    <xf numFmtId="0" fontId="2" fillId="2" borderId="15" xfId="0" applyFont="1" applyFill="1" applyBorder="1" applyAlignment="1">
      <alignment horizontal="left" indent="1"/>
    </xf>
    <xf numFmtId="167" fontId="2" fillId="2" borderId="16" xfId="0" applyNumberFormat="1" applyFont="1" applyFill="1" applyBorder="1"/>
    <xf numFmtId="167" fontId="2" fillId="4" borderId="16" xfId="0" applyNumberFormat="1" applyFont="1" applyFill="1" applyBorder="1"/>
    <xf numFmtId="167" fontId="2" fillId="3" borderId="17" xfId="0" applyNumberFormat="1" applyFont="1" applyFill="1" applyBorder="1"/>
    <xf numFmtId="0" fontId="5" fillId="5" borderId="10" xfId="0" applyFont="1" applyFill="1" applyBorder="1" applyAlignment="1">
      <alignment horizontal="left" indent="1"/>
    </xf>
    <xf numFmtId="167" fontId="5" fillId="5" borderId="11" xfId="0" applyNumberFormat="1" applyFont="1" applyFill="1" applyBorder="1"/>
    <xf numFmtId="167" fontId="5" fillId="5" borderId="18" xfId="0" applyNumberFormat="1" applyFont="1" applyFill="1" applyBorder="1"/>
    <xf numFmtId="167" fontId="2" fillId="3" borderId="19" xfId="0" applyNumberFormat="1" applyFont="1" applyFill="1" applyBorder="1"/>
    <xf numFmtId="0" fontId="2" fillId="2" borderId="20" xfId="0" applyFont="1" applyFill="1" applyBorder="1" applyAlignment="1">
      <alignment horizontal="left" indent="1"/>
    </xf>
    <xf numFmtId="167" fontId="2" fillId="2" borderId="21" xfId="0" applyNumberFormat="1" applyFont="1" applyFill="1" applyBorder="1"/>
    <xf numFmtId="167" fontId="2" fillId="4" borderId="21" xfId="0" applyNumberFormat="1" applyFont="1" applyFill="1" applyBorder="1"/>
    <xf numFmtId="167" fontId="2" fillId="3" borderId="22" xfId="0" applyNumberFormat="1" applyFont="1" applyFill="1" applyBorder="1"/>
    <xf numFmtId="167" fontId="2" fillId="3" borderId="23" xfId="0" applyNumberFormat="1" applyFont="1" applyFill="1" applyBorder="1"/>
    <xf numFmtId="0" fontId="2" fillId="2" borderId="24" xfId="0" applyFont="1" applyFill="1" applyBorder="1" applyAlignment="1">
      <alignment horizontal="left" indent="1"/>
    </xf>
    <xf numFmtId="167" fontId="2" fillId="3" borderId="25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7" fontId="2" fillId="2" borderId="27" xfId="0" applyNumberFormat="1" applyFont="1" applyFill="1" applyBorder="1"/>
    <xf numFmtId="167" fontId="2" fillId="3" borderId="28" xfId="0" applyNumberFormat="1" applyFont="1" applyFill="1" applyBorder="1"/>
    <xf numFmtId="0" fontId="2" fillId="0" borderId="12" xfId="0" applyFont="1" applyFill="1" applyBorder="1" applyAlignment="1">
      <alignment horizontal="left" indent="1"/>
    </xf>
    <xf numFmtId="167" fontId="2" fillId="0" borderId="13" xfId="0" applyNumberFormat="1" applyFont="1" applyFill="1" applyBorder="1"/>
    <xf numFmtId="0" fontId="2" fillId="0" borderId="20" xfId="0" applyFont="1" applyFill="1" applyBorder="1" applyAlignment="1">
      <alignment horizontal="left" indent="1"/>
    </xf>
    <xf numFmtId="167" fontId="2" fillId="0" borderId="21" xfId="0" applyNumberFormat="1" applyFont="1" applyFill="1" applyBorder="1"/>
    <xf numFmtId="0" fontId="2" fillId="0" borderId="26" xfId="0" applyFont="1" applyFill="1" applyBorder="1" applyAlignment="1">
      <alignment horizontal="left" indent="1"/>
    </xf>
    <xf numFmtId="167" fontId="2" fillId="0" borderId="27" xfId="0" applyNumberFormat="1" applyFont="1" applyFill="1" applyBorder="1"/>
    <xf numFmtId="167" fontId="5" fillId="5" borderId="3" xfId="0" applyNumberFormat="1" applyFont="1" applyFill="1" applyBorder="1"/>
    <xf numFmtId="0" fontId="5" fillId="6" borderId="8" xfId="0" applyFont="1" applyFill="1" applyBorder="1" applyAlignment="1">
      <alignment horizontal="left" indent="1"/>
    </xf>
    <xf numFmtId="167" fontId="5" fillId="6" borderId="9" xfId="0" applyNumberFormat="1" applyFont="1" applyFill="1" applyBorder="1"/>
    <xf numFmtId="167" fontId="5" fillId="5" borderId="4" xfId="0" applyNumberFormat="1" applyFont="1" applyFill="1" applyBorder="1" applyAlignment="1">
      <alignment horizontal="right" vertical="center"/>
    </xf>
    <xf numFmtId="167" fontId="5" fillId="5" borderId="29" xfId="0" applyNumberFormat="1" applyFont="1" applyFill="1" applyBorder="1" applyAlignment="1">
      <alignment horizontal="right" vertical="center"/>
    </xf>
    <xf numFmtId="167" fontId="5" fillId="5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5" borderId="6" xfId="0" applyFont="1" applyFill="1" applyBorder="1" applyAlignment="1">
      <alignment horizontal="left" vertical="center" wrapText="1"/>
    </xf>
    <xf numFmtId="167" fontId="2" fillId="4" borderId="27" xfId="0" applyNumberFormat="1" applyFont="1" applyFill="1" applyBorder="1"/>
    <xf numFmtId="4" fontId="2" fillId="0" borderId="0" xfId="0" applyNumberFormat="1" applyFont="1"/>
    <xf numFmtId="4" fontId="4" fillId="0" borderId="0" xfId="0" applyNumberFormat="1" applyFont="1"/>
    <xf numFmtId="4" fontId="0" fillId="0" borderId="0" xfId="0" applyNumberFormat="1" applyAlignment="1">
      <alignment horizontal="right" vertical="center"/>
    </xf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5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zoomScaleNormal="100" workbookViewId="0">
      <selection activeCell="E20" sqref="E20"/>
    </sheetView>
  </sheetViews>
  <sheetFormatPr defaultRowHeight="14.4" x14ac:dyDescent="0.3"/>
  <cols>
    <col min="1" max="1" width="45.5546875" bestFit="1" customWidth="1"/>
    <col min="2" max="2" width="13.21875" style="9" bestFit="1" customWidth="1"/>
    <col min="3" max="3" width="12.44140625" style="9" customWidth="1"/>
    <col min="4" max="4" width="11.5546875" style="9" bestFit="1" customWidth="1"/>
    <col min="6" max="6" width="8.88671875" style="4"/>
  </cols>
  <sheetData>
    <row r="1" spans="1:7" ht="28.2" customHeight="1" thickBot="1" x14ac:dyDescent="0.35">
      <c r="A1" s="53" t="s">
        <v>4</v>
      </c>
      <c r="B1" s="54"/>
      <c r="C1" s="54"/>
      <c r="D1" s="55"/>
    </row>
    <row r="2" spans="1:7" s="1" customFormat="1" thickBot="1" x14ac:dyDescent="0.3">
      <c r="A2" s="2" t="s">
        <v>7</v>
      </c>
      <c r="B2" s="2" t="s">
        <v>40</v>
      </c>
      <c r="C2" s="10" t="s">
        <v>5</v>
      </c>
      <c r="D2" s="7" t="s">
        <v>6</v>
      </c>
      <c r="F2" s="50"/>
    </row>
    <row r="3" spans="1:7" s="1" customFormat="1" thickBot="1" x14ac:dyDescent="0.3">
      <c r="A3" s="5"/>
      <c r="B3" s="8"/>
      <c r="C3" s="8"/>
      <c r="D3" s="8"/>
      <c r="F3" s="50"/>
    </row>
    <row r="4" spans="1:7" ht="15" thickBot="1" x14ac:dyDescent="0.35">
      <c r="A4" s="11" t="s">
        <v>23</v>
      </c>
      <c r="B4" s="12">
        <f>SUM(B5:B6)</f>
        <v>103723.48999999999</v>
      </c>
      <c r="C4" s="12">
        <f t="shared" ref="C4:D4" si="0">SUM(C5:C6)</f>
        <v>29867.178945499996</v>
      </c>
      <c r="D4" s="12">
        <f t="shared" si="0"/>
        <v>73856.311054499994</v>
      </c>
    </row>
    <row r="5" spans="1:7" x14ac:dyDescent="0.3">
      <c r="A5" s="13" t="s">
        <v>9</v>
      </c>
      <c r="B5" s="14">
        <v>76437.09</v>
      </c>
      <c r="C5" s="15">
        <f>B5*0.28795</f>
        <v>22010.060065499998</v>
      </c>
      <c r="D5" s="16">
        <f>B5-C5</f>
        <v>54427.029934499995</v>
      </c>
    </row>
    <row r="6" spans="1:7" ht="15" thickBot="1" x14ac:dyDescent="0.35">
      <c r="A6" s="17" t="s">
        <v>0</v>
      </c>
      <c r="B6" s="18">
        <v>27286.400000000001</v>
      </c>
      <c r="C6" s="19">
        <f>B6*0.28795</f>
        <v>7857.11888</v>
      </c>
      <c r="D6" s="20">
        <f t="shared" ref="D6:D41" si="1">B6-C6</f>
        <v>19429.28112</v>
      </c>
      <c r="G6" s="9"/>
    </row>
    <row r="7" spans="1:7" ht="15" thickBot="1" x14ac:dyDescent="0.35">
      <c r="A7" s="21" t="s">
        <v>24</v>
      </c>
      <c r="B7" s="22">
        <v>4120.38</v>
      </c>
      <c r="C7" s="22">
        <f>B7*0.345</f>
        <v>1421.5310999999999</v>
      </c>
      <c r="D7" s="23">
        <f>B7-C7</f>
        <v>2698.8489</v>
      </c>
    </row>
    <row r="8" spans="1:7" ht="15" thickBot="1" x14ac:dyDescent="0.35">
      <c r="A8" s="21" t="s">
        <v>25</v>
      </c>
      <c r="B8" s="22">
        <f>SUM(B9:B14)</f>
        <v>12200.63</v>
      </c>
      <c r="C8" s="22">
        <f t="shared" ref="C8:D8" si="2">SUM(C9:C14)</f>
        <v>5220.6495769999992</v>
      </c>
      <c r="D8" s="22">
        <f t="shared" si="2"/>
        <v>6979.980423</v>
      </c>
    </row>
    <row r="9" spans="1:7" x14ac:dyDescent="0.3">
      <c r="A9" s="13" t="s">
        <v>10</v>
      </c>
      <c r="B9" s="14">
        <v>1059.7</v>
      </c>
      <c r="C9" s="15">
        <f t="shared" ref="C9:C14" si="3">B9*0.4279</f>
        <v>453.44562999999999</v>
      </c>
      <c r="D9" s="24">
        <f t="shared" si="1"/>
        <v>606.25437000000011</v>
      </c>
    </row>
    <row r="10" spans="1:7" x14ac:dyDescent="0.3">
      <c r="A10" s="25" t="s">
        <v>11</v>
      </c>
      <c r="B10" s="26">
        <v>8589.3799999999992</v>
      </c>
      <c r="C10" s="27">
        <f t="shared" si="3"/>
        <v>3675.3957019999998</v>
      </c>
      <c r="D10" s="28">
        <f t="shared" si="1"/>
        <v>4913.9842979999994</v>
      </c>
    </row>
    <row r="11" spans="1:7" x14ac:dyDescent="0.3">
      <c r="A11" s="25" t="s">
        <v>37</v>
      </c>
      <c r="B11" s="26">
        <v>724.15</v>
      </c>
      <c r="C11" s="27">
        <f t="shared" si="3"/>
        <v>309.86378500000001</v>
      </c>
      <c r="D11" s="28">
        <f t="shared" si="1"/>
        <v>414.28621499999997</v>
      </c>
    </row>
    <row r="12" spans="1:7" x14ac:dyDescent="0.3">
      <c r="A12" s="25" t="s">
        <v>12</v>
      </c>
      <c r="B12" s="26">
        <v>643.97</v>
      </c>
      <c r="C12" s="27">
        <f t="shared" si="3"/>
        <v>275.55476300000004</v>
      </c>
      <c r="D12" s="28">
        <f t="shared" si="1"/>
        <v>368.41523699999999</v>
      </c>
    </row>
    <row r="13" spans="1:7" x14ac:dyDescent="0.3">
      <c r="A13" s="25" t="s">
        <v>13</v>
      </c>
      <c r="B13" s="26">
        <f>331.48+713.01</f>
        <v>1044.49</v>
      </c>
      <c r="C13" s="27">
        <f t="shared" si="3"/>
        <v>446.93727100000001</v>
      </c>
      <c r="D13" s="28">
        <f t="shared" si="1"/>
        <v>597.552729</v>
      </c>
    </row>
    <row r="14" spans="1:7" ht="15" thickBot="1" x14ac:dyDescent="0.35">
      <c r="A14" s="17" t="s">
        <v>14</v>
      </c>
      <c r="B14" s="18">
        <v>138.94</v>
      </c>
      <c r="C14" s="27">
        <f t="shared" si="3"/>
        <v>59.452426000000003</v>
      </c>
      <c r="D14" s="29">
        <f t="shared" si="1"/>
        <v>79.487573999999995</v>
      </c>
    </row>
    <row r="15" spans="1:7" ht="15" thickBot="1" x14ac:dyDescent="0.35">
      <c r="A15" s="21" t="s">
        <v>26</v>
      </c>
      <c r="B15" s="22">
        <f>SUM(B16:B21)</f>
        <v>6424.91</v>
      </c>
      <c r="C15" s="22">
        <f>SUM(C16:C21)</f>
        <v>2749.218989</v>
      </c>
      <c r="D15" s="22">
        <f>SUM(D16:D21)</f>
        <v>3675.6910110000003</v>
      </c>
    </row>
    <row r="16" spans="1:7" x14ac:dyDescent="0.3">
      <c r="A16" s="13" t="s">
        <v>27</v>
      </c>
      <c r="B16" s="14">
        <v>1250</v>
      </c>
      <c r="C16" s="27">
        <f t="shared" ref="C16:C21" si="4">B16*0.4279</f>
        <v>534.875</v>
      </c>
      <c r="D16" s="16">
        <f t="shared" si="1"/>
        <v>715.125</v>
      </c>
    </row>
    <row r="17" spans="1:4" x14ac:dyDescent="0.3">
      <c r="A17" s="30" t="s">
        <v>41</v>
      </c>
      <c r="B17" s="26">
        <v>412.6</v>
      </c>
      <c r="C17" s="27">
        <f t="shared" si="4"/>
        <v>176.55154000000002</v>
      </c>
      <c r="D17" s="31">
        <f t="shared" si="1"/>
        <v>236.04846000000001</v>
      </c>
    </row>
    <row r="18" spans="1:4" x14ac:dyDescent="0.3">
      <c r="A18" s="30" t="s">
        <v>38</v>
      </c>
      <c r="B18" s="26">
        <v>969.7</v>
      </c>
      <c r="C18" s="27">
        <f t="shared" si="4"/>
        <v>414.93463000000003</v>
      </c>
      <c r="D18" s="31">
        <f t="shared" si="1"/>
        <v>554.76537000000008</v>
      </c>
    </row>
    <row r="19" spans="1:4" x14ac:dyDescent="0.3">
      <c r="A19" s="25" t="s">
        <v>43</v>
      </c>
      <c r="B19" s="26">
        <v>144.9</v>
      </c>
      <c r="C19" s="27">
        <f t="shared" si="4"/>
        <v>62.00271</v>
      </c>
      <c r="D19" s="31">
        <f t="shared" ref="D19" si="5">B19-C19</f>
        <v>82.897289999999998</v>
      </c>
    </row>
    <row r="20" spans="1:4" x14ac:dyDescent="0.3">
      <c r="A20" s="25" t="s">
        <v>15</v>
      </c>
      <c r="B20" s="26">
        <v>3340.06</v>
      </c>
      <c r="C20" s="27">
        <f t="shared" si="4"/>
        <v>1429.2116739999999</v>
      </c>
      <c r="D20" s="31">
        <f t="shared" si="1"/>
        <v>1910.848326</v>
      </c>
    </row>
    <row r="21" spans="1:4" ht="15" thickBot="1" x14ac:dyDescent="0.35">
      <c r="A21" s="32" t="s">
        <v>28</v>
      </c>
      <c r="B21" s="33">
        <v>307.64999999999998</v>
      </c>
      <c r="C21" s="27">
        <f t="shared" si="4"/>
        <v>131.64343499999998</v>
      </c>
      <c r="D21" s="34">
        <f t="shared" si="1"/>
        <v>176.00656499999999</v>
      </c>
    </row>
    <row r="22" spans="1:4" ht="15" thickBot="1" x14ac:dyDescent="0.35">
      <c r="A22" s="21" t="s">
        <v>29</v>
      </c>
      <c r="B22" s="22">
        <f>SUM(B23:B25)</f>
        <v>486.72</v>
      </c>
      <c r="C22" s="22">
        <f t="shared" ref="C22:D22" si="6">SUM(C23:C25)</f>
        <v>208.26748800000001</v>
      </c>
      <c r="D22" s="22">
        <f t="shared" si="6"/>
        <v>278.45251200000001</v>
      </c>
    </row>
    <row r="23" spans="1:4" x14ac:dyDescent="0.3">
      <c r="A23" s="35" t="s">
        <v>30</v>
      </c>
      <c r="B23" s="36">
        <v>267.06</v>
      </c>
      <c r="C23" s="27">
        <f>B23*0.4279</f>
        <v>114.274974</v>
      </c>
      <c r="D23" s="31">
        <f t="shared" si="1"/>
        <v>152.78502600000002</v>
      </c>
    </row>
    <row r="24" spans="1:4" x14ac:dyDescent="0.3">
      <c r="A24" s="37" t="s">
        <v>31</v>
      </c>
      <c r="B24" s="38">
        <v>0</v>
      </c>
      <c r="C24" s="27">
        <f>B24*0.4279</f>
        <v>0</v>
      </c>
      <c r="D24" s="31">
        <f t="shared" si="1"/>
        <v>0</v>
      </c>
    </row>
    <row r="25" spans="1:4" ht="15" thickBot="1" x14ac:dyDescent="0.35">
      <c r="A25" s="39" t="s">
        <v>32</v>
      </c>
      <c r="B25" s="40">
        <v>219.66</v>
      </c>
      <c r="C25" s="27">
        <f>B25*0.4279</f>
        <v>93.992514</v>
      </c>
      <c r="D25" s="31">
        <f t="shared" si="1"/>
        <v>125.667486</v>
      </c>
    </row>
    <row r="26" spans="1:4" ht="15" thickBot="1" x14ac:dyDescent="0.35">
      <c r="A26" s="21" t="s">
        <v>33</v>
      </c>
      <c r="B26" s="22">
        <v>514.55999999999995</v>
      </c>
      <c r="C26" s="22">
        <f>B26*0.4279</f>
        <v>220.18022399999998</v>
      </c>
      <c r="D26" s="41">
        <f t="shared" si="1"/>
        <v>294.37977599999999</v>
      </c>
    </row>
    <row r="27" spans="1:4" ht="15" thickBot="1" x14ac:dyDescent="0.35">
      <c r="A27" s="21" t="s">
        <v>34</v>
      </c>
      <c r="B27" s="22">
        <f>SUM(B28:B40)</f>
        <v>12570.640000000001</v>
      </c>
      <c r="C27" s="22">
        <f t="shared" ref="C27:D27" si="7">SUM(C28:C40)</f>
        <v>5311.1939819999998</v>
      </c>
      <c r="D27" s="22">
        <f t="shared" si="7"/>
        <v>7259.4460180000005</v>
      </c>
    </row>
    <row r="28" spans="1:4" x14ac:dyDescent="0.3">
      <c r="A28" s="13" t="s">
        <v>17</v>
      </c>
      <c r="B28" s="14">
        <v>847.44</v>
      </c>
      <c r="C28" s="27">
        <f>B28*0.4279</f>
        <v>362.61957600000005</v>
      </c>
      <c r="D28" s="16">
        <f t="shared" si="1"/>
        <v>484.820424</v>
      </c>
    </row>
    <row r="29" spans="1:4" x14ac:dyDescent="0.3">
      <c r="A29" s="25" t="s">
        <v>16</v>
      </c>
      <c r="B29" s="26">
        <v>330</v>
      </c>
      <c r="C29" s="27">
        <f>B29*0.4279</f>
        <v>141.20699999999999</v>
      </c>
      <c r="D29" s="31">
        <f t="shared" si="1"/>
        <v>188.79300000000001</v>
      </c>
    </row>
    <row r="30" spans="1:4" x14ac:dyDescent="0.3">
      <c r="A30" s="25" t="s">
        <v>35</v>
      </c>
      <c r="B30" s="26">
        <v>129.03</v>
      </c>
      <c r="C30" s="27">
        <f t="shared" ref="C30:C39" si="8">B30*0.4279</f>
        <v>55.211936999999999</v>
      </c>
      <c r="D30" s="31">
        <f t="shared" si="1"/>
        <v>73.818062999999995</v>
      </c>
    </row>
    <row r="31" spans="1:4" x14ac:dyDescent="0.3">
      <c r="A31" s="25" t="s">
        <v>22</v>
      </c>
      <c r="B31" s="26">
        <v>1446.7</v>
      </c>
      <c r="C31" s="27">
        <f t="shared" si="8"/>
        <v>619.04293000000007</v>
      </c>
      <c r="D31" s="31">
        <f t="shared" si="1"/>
        <v>827.65706999999998</v>
      </c>
    </row>
    <row r="32" spans="1:4" x14ac:dyDescent="0.3">
      <c r="A32" s="25" t="s">
        <v>18</v>
      </c>
      <c r="B32" s="26">
        <v>400</v>
      </c>
      <c r="C32" s="27">
        <f t="shared" si="8"/>
        <v>171.16</v>
      </c>
      <c r="D32" s="31">
        <f t="shared" si="1"/>
        <v>228.84</v>
      </c>
    </row>
    <row r="33" spans="1:6" x14ac:dyDescent="0.3">
      <c r="A33" s="25" t="s">
        <v>36</v>
      </c>
      <c r="B33" s="26">
        <v>831.56</v>
      </c>
      <c r="C33" s="27">
        <f t="shared" si="8"/>
        <v>355.824524</v>
      </c>
      <c r="D33" s="31">
        <f t="shared" si="1"/>
        <v>475.73547599999995</v>
      </c>
    </row>
    <row r="34" spans="1:6" x14ac:dyDescent="0.3">
      <c r="A34" s="25" t="s">
        <v>3</v>
      </c>
      <c r="B34" s="26">
        <v>2073.1799999999998</v>
      </c>
      <c r="C34" s="27">
        <f t="shared" si="8"/>
        <v>887.11372199999994</v>
      </c>
      <c r="D34" s="31">
        <f t="shared" si="1"/>
        <v>1186.0662779999998</v>
      </c>
    </row>
    <row r="35" spans="1:6" s="6" customFormat="1" ht="14.4" customHeight="1" x14ac:dyDescent="0.3">
      <c r="A35" s="25" t="s">
        <v>1</v>
      </c>
      <c r="B35" s="26">
        <v>2168.06</v>
      </c>
      <c r="C35" s="27">
        <v>859.93</v>
      </c>
      <c r="D35" s="31">
        <f t="shared" si="1"/>
        <v>1308.1300000000001</v>
      </c>
      <c r="F35" s="51"/>
    </row>
    <row r="36" spans="1:6" ht="14.4" customHeight="1" x14ac:dyDescent="0.3">
      <c r="A36" s="25" t="s">
        <v>19</v>
      </c>
      <c r="B36" s="26">
        <v>3431.7</v>
      </c>
      <c r="C36" s="27">
        <f t="shared" si="8"/>
        <v>1468.42443</v>
      </c>
      <c r="D36" s="31">
        <f t="shared" si="1"/>
        <v>1963.2755699999998</v>
      </c>
    </row>
    <row r="37" spans="1:6" x14ac:dyDescent="0.3">
      <c r="A37" s="25" t="s">
        <v>8</v>
      </c>
      <c r="B37" s="26">
        <v>127.2</v>
      </c>
      <c r="C37" s="27">
        <f t="shared" si="8"/>
        <v>54.428879999999999</v>
      </c>
      <c r="D37" s="31">
        <f t="shared" si="1"/>
        <v>72.771119999999996</v>
      </c>
    </row>
    <row r="38" spans="1:6" s="9" customFormat="1" x14ac:dyDescent="0.3">
      <c r="A38" s="25" t="s">
        <v>20</v>
      </c>
      <c r="B38" s="26">
        <v>94.45</v>
      </c>
      <c r="C38" s="27">
        <f t="shared" si="8"/>
        <v>40.415154999999999</v>
      </c>
      <c r="D38" s="31">
        <f t="shared" si="1"/>
        <v>54.034845000000004</v>
      </c>
      <c r="E38"/>
      <c r="F38" s="4"/>
    </row>
    <row r="39" spans="1:6" s="9" customFormat="1" x14ac:dyDescent="0.3">
      <c r="A39" s="17" t="s">
        <v>42</v>
      </c>
      <c r="B39" s="18">
        <v>583.04</v>
      </c>
      <c r="C39" s="27">
        <f t="shared" si="8"/>
        <v>249.48281599999999</v>
      </c>
      <c r="D39" s="20">
        <f t="shared" ref="D39" si="9">B39-C39</f>
        <v>333.55718400000001</v>
      </c>
      <c r="E39"/>
      <c r="F39" s="4"/>
    </row>
    <row r="40" spans="1:6" s="9" customFormat="1" ht="15" thickBot="1" x14ac:dyDescent="0.35">
      <c r="A40" s="32" t="s">
        <v>2</v>
      </c>
      <c r="B40" s="33">
        <v>108.28</v>
      </c>
      <c r="C40" s="49">
        <f>B40*0.4279</f>
        <v>46.333012000000004</v>
      </c>
      <c r="D40" s="34">
        <f t="shared" si="1"/>
        <v>61.946987999999997</v>
      </c>
      <c r="E40"/>
      <c r="F40" s="4"/>
    </row>
    <row r="41" spans="1:6" s="47" customFormat="1" ht="27.6" x14ac:dyDescent="0.3">
      <c r="A41" s="48" t="s">
        <v>39</v>
      </c>
      <c r="B41" s="44">
        <f>497.44+486.27</f>
        <v>983.71</v>
      </c>
      <c r="C41" s="45">
        <v>267.38</v>
      </c>
      <c r="D41" s="46">
        <f t="shared" si="1"/>
        <v>716.33</v>
      </c>
      <c r="F41" s="52"/>
    </row>
    <row r="42" spans="1:6" ht="15" thickBot="1" x14ac:dyDescent="0.35">
      <c r="A42" s="42" t="s">
        <v>21</v>
      </c>
      <c r="B42" s="43">
        <f>B41+B27+B26+B22+B15+B8+B7+B4</f>
        <v>141025.03999999998</v>
      </c>
      <c r="C42" s="43">
        <f t="shared" ref="C42:D42" si="10">C41+C27+C26+C22+C15+C8+C7+C4</f>
        <v>45265.600305499996</v>
      </c>
      <c r="D42" s="43">
        <f t="shared" si="10"/>
        <v>95759.439694500004</v>
      </c>
    </row>
    <row r="43" spans="1:6" s="9" customFormat="1" x14ac:dyDescent="0.3">
      <c r="A43" s="3"/>
      <c r="E43"/>
      <c r="F43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08_PO_EON_2023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2024-02-16T15:02:54Z</dcterms:modified>
</cp:coreProperties>
</file>