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nalýzy v ÚNSS\za rok 2023\EON\EON na web\"/>
    </mc:Choice>
  </mc:AlternateContent>
  <bookViews>
    <workbookView xWindow="0" yWindow="0" windowWidth="13032" windowHeight="8880"/>
  </bookViews>
  <sheets>
    <sheet name="EON_NR_2023" sheetId="28" r:id="rId1"/>
  </sheets>
  <calcPr calcId="162913"/>
</workbook>
</file>

<file path=xl/calcChain.xml><?xml version="1.0" encoding="utf-8"?>
<calcChain xmlns="http://schemas.openxmlformats.org/spreadsheetml/2006/main">
  <c r="C37" i="28" l="1"/>
  <c r="D37" i="28" s="1"/>
  <c r="B19" i="28"/>
  <c r="B16" i="28"/>
  <c r="B12" i="28"/>
  <c r="B8" i="28" s="1"/>
  <c r="C39" i="28"/>
  <c r="C38" i="28"/>
  <c r="D38" i="28" s="1"/>
  <c r="C36" i="28"/>
  <c r="D36" i="28" s="1"/>
  <c r="C35" i="28"/>
  <c r="D35" i="28" s="1"/>
  <c r="C34" i="28"/>
  <c r="D34" i="28" s="1"/>
  <c r="C33" i="28"/>
  <c r="D33" i="28" s="1"/>
  <c r="C32" i="28"/>
  <c r="D32" i="28" s="1"/>
  <c r="C31" i="28"/>
  <c r="D31" i="28" s="1"/>
  <c r="C30" i="28"/>
  <c r="D30" i="28" s="1"/>
  <c r="C29" i="28"/>
  <c r="D29" i="28" s="1"/>
  <c r="C28" i="28"/>
  <c r="D28" i="28" s="1"/>
  <c r="C27" i="28"/>
  <c r="D27" i="28" s="1"/>
  <c r="C26" i="28"/>
  <c r="B25" i="28"/>
  <c r="C24" i="28"/>
  <c r="D24" i="28" s="1"/>
  <c r="C23" i="28"/>
  <c r="C22" i="28"/>
  <c r="D22" i="28" s="1"/>
  <c r="C21" i="28"/>
  <c r="D21" i="28" s="1"/>
  <c r="B20" i="28"/>
  <c r="C19" i="28"/>
  <c r="D19" i="28" s="1"/>
  <c r="C17" i="28"/>
  <c r="D17" i="28" s="1"/>
  <c r="C16" i="28"/>
  <c r="D16" i="28" s="1"/>
  <c r="C15" i="28"/>
  <c r="B14" i="28"/>
  <c r="C13" i="28"/>
  <c r="D13" i="28" s="1"/>
  <c r="C11" i="28"/>
  <c r="D11" i="28" s="1"/>
  <c r="D10" i="28"/>
  <c r="C10" i="28"/>
  <c r="C9" i="28"/>
  <c r="D9" i="28" s="1"/>
  <c r="B7" i="28"/>
  <c r="C6" i="28"/>
  <c r="D6" i="28" s="1"/>
  <c r="B4" i="28"/>
  <c r="C20" i="28" l="1"/>
  <c r="C25" i="28"/>
  <c r="D26" i="28"/>
  <c r="C18" i="28"/>
  <c r="D18" i="28" s="1"/>
  <c r="C14" i="28"/>
  <c r="D25" i="28"/>
  <c r="B40" i="28"/>
  <c r="D23" i="28"/>
  <c r="D20" i="28" s="1"/>
  <c r="D39" i="28"/>
  <c r="C12" i="28"/>
  <c r="C8" i="28" s="1"/>
  <c r="C5" i="28"/>
  <c r="C4" i="28" s="1"/>
  <c r="D5" i="28"/>
  <c r="D4" i="28" s="1"/>
  <c r="D15" i="28"/>
  <c r="D14" i="28" l="1"/>
  <c r="C40" i="28"/>
  <c r="D12" i="28"/>
  <c r="D8" i="28" s="1"/>
  <c r="D40" i="28" l="1"/>
</calcChain>
</file>

<file path=xl/sharedStrings.xml><?xml version="1.0" encoding="utf-8"?>
<sst xmlns="http://schemas.openxmlformats.org/spreadsheetml/2006/main" count="42" uniqueCount="42">
  <si>
    <t xml:space="preserve">Ekonomicky oprávnené náklady, ods. 5, Zák. č. 448/2008 </t>
  </si>
  <si>
    <t>Krajské stredisko Nitra</t>
  </si>
  <si>
    <t>ŠSP</t>
  </si>
  <si>
    <t>SR</t>
  </si>
  <si>
    <t>Zákonné sociálne odvody ku mzdám</t>
  </si>
  <si>
    <t>Stravné</t>
  </si>
  <si>
    <t>Metodická činnosť a projekty</t>
  </si>
  <si>
    <t>Poplatky banke</t>
  </si>
  <si>
    <t>Mzdové náklady</t>
  </si>
  <si>
    <t>Energie elektrina</t>
  </si>
  <si>
    <t>Energie plyn</t>
  </si>
  <si>
    <t>Vodné a stočné</t>
  </si>
  <si>
    <t>Telefóny, internet, prenos dát</t>
  </si>
  <si>
    <t>Poštové</t>
  </si>
  <si>
    <t>Materiál (kanc., hyg. a čisť, dezinfekcia)</t>
  </si>
  <si>
    <t>Školenia, semináre, konferencie</t>
  </si>
  <si>
    <t>Revízie (PO, BOZP a zdrav. dohľad)</t>
  </si>
  <si>
    <t>Vedenie účtovníctva, ostatné všeob. služby</t>
  </si>
  <si>
    <t>Audit účtovníctva ÚNSS - povinný</t>
  </si>
  <si>
    <t>Poistenie</t>
  </si>
  <si>
    <t>Dane a poplatky (odpad, RTVS)</t>
  </si>
  <si>
    <t>EON SPOLU</t>
  </si>
  <si>
    <t xml:space="preserve">  Mzdové náklady spolu</t>
  </si>
  <si>
    <t>Cestovné spolu</t>
  </si>
  <si>
    <t>Náklady na energie spolu</t>
  </si>
  <si>
    <t>Výdavky na materiál spolu</t>
  </si>
  <si>
    <t>Dopravné náklady spolu</t>
  </si>
  <si>
    <t xml:space="preserve">PHM </t>
  </si>
  <si>
    <t>servis SMV</t>
  </si>
  <si>
    <t>poistenie - PZP SMV</t>
  </si>
  <si>
    <t>Nájomné spolu</t>
  </si>
  <si>
    <t>Náklady na služby spolu</t>
  </si>
  <si>
    <t>Všeobecné služby (kopírovanie, čistiareň apod.)</t>
  </si>
  <si>
    <t>Ochrana objektu</t>
  </si>
  <si>
    <t>Materiál (kompenzačné pomôcky)</t>
  </si>
  <si>
    <t>Pracovné pomôcky (ochranné)</t>
  </si>
  <si>
    <t>Výdavky na bežné transféry (náhrady PN, príspevok na rekreáciu)</t>
  </si>
  <si>
    <t>2023</t>
  </si>
  <si>
    <t>Materiál (výpočtová technika, interiérové vybavenie)</t>
  </si>
  <si>
    <t>Knihy, časopisy</t>
  </si>
  <si>
    <t>Podpora software (informačný systém, účtovný a mzdový)</t>
  </si>
  <si>
    <t>Služby IKT, sieť a webstránka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</si>
</sst>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&quot;Sk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8">
    <xf numFmtId="0" fontId="0" fillId="0" borderId="0" xfId="0"/>
    <xf numFmtId="164" fontId="0" fillId="0" borderId="0" xfId="0" applyNumberFormat="1"/>
    <xf numFmtId="49" fontId="2" fillId="2" borderId="3" xfId="0" applyNumberFormat="1" applyFont="1" applyFill="1" applyBorder="1" applyAlignment="1" applyProtection="1">
      <alignment horizontal="center" vertical="center" wrapText="1" shrinkToFit="1"/>
      <protection hidden="1"/>
    </xf>
    <xf numFmtId="164" fontId="2" fillId="3" borderId="3" xfId="0" applyNumberFormat="1" applyFont="1" applyFill="1" applyBorder="1" applyAlignment="1" applyProtection="1">
      <alignment horizontal="center" vertical="center" wrapText="1" shrinkToFit="1"/>
      <protection hidden="1"/>
    </xf>
    <xf numFmtId="49" fontId="2" fillId="2" borderId="0" xfId="0" applyNumberFormat="1" applyFont="1" applyFill="1" applyBorder="1" applyAlignment="1" applyProtection="1">
      <alignment horizontal="center" vertical="center" wrapText="1" shrinkToFit="1"/>
      <protection hidden="1"/>
    </xf>
    <xf numFmtId="164" fontId="2" fillId="2" borderId="0" xfId="0" applyNumberFormat="1" applyFont="1" applyFill="1" applyBorder="1" applyAlignment="1" applyProtection="1">
      <alignment horizontal="center" vertical="center" wrapText="1" shrinkToFit="1"/>
      <protection hidden="1"/>
    </xf>
    <xf numFmtId="4" fontId="0" fillId="0" borderId="0" xfId="0" applyNumberFormat="1"/>
    <xf numFmtId="164" fontId="2" fillId="4" borderId="3" xfId="0" applyNumberFormat="1" applyFont="1" applyFill="1" applyBorder="1" applyAlignment="1" applyProtection="1">
      <alignment horizontal="center" vertical="center" wrapText="1" shrinkToFit="1"/>
      <protection hidden="1"/>
    </xf>
    <xf numFmtId="49" fontId="2" fillId="5" borderId="12" xfId="0" applyNumberFormat="1" applyFont="1" applyFill="1" applyBorder="1" applyAlignment="1" applyProtection="1">
      <alignment horizontal="left" vertical="center" wrapText="1" shrinkToFit="1"/>
      <protection hidden="1"/>
    </xf>
    <xf numFmtId="0" fontId="4" fillId="2" borderId="14" xfId="0" applyFont="1" applyFill="1" applyBorder="1" applyAlignment="1">
      <alignment horizontal="left" indent="1"/>
    </xf>
    <xf numFmtId="164" fontId="4" fillId="2" borderId="15" xfId="0" applyNumberFormat="1" applyFont="1" applyFill="1" applyBorder="1"/>
    <xf numFmtId="164" fontId="4" fillId="4" borderId="15" xfId="0" applyNumberFormat="1" applyFont="1" applyFill="1" applyBorder="1"/>
    <xf numFmtId="164" fontId="4" fillId="3" borderId="16" xfId="0" applyNumberFormat="1" applyFont="1" applyFill="1" applyBorder="1"/>
    <xf numFmtId="0" fontId="4" fillId="2" borderId="17" xfId="0" applyFont="1" applyFill="1" applyBorder="1" applyAlignment="1">
      <alignment horizontal="left" indent="1"/>
    </xf>
    <xf numFmtId="164" fontId="4" fillId="2" borderId="18" xfId="0" applyNumberFormat="1" applyFont="1" applyFill="1" applyBorder="1"/>
    <xf numFmtId="164" fontId="4" fillId="4" borderId="18" xfId="0" applyNumberFormat="1" applyFont="1" applyFill="1" applyBorder="1"/>
    <xf numFmtId="164" fontId="4" fillId="3" borderId="19" xfId="0" applyNumberFormat="1" applyFont="1" applyFill="1" applyBorder="1"/>
    <xf numFmtId="0" fontId="5" fillId="5" borderId="12" xfId="0" applyFont="1" applyFill="1" applyBorder="1" applyAlignment="1">
      <alignment horizontal="left" indent="1"/>
    </xf>
    <xf numFmtId="4" fontId="5" fillId="5" borderId="13" xfId="0" applyNumberFormat="1" applyFont="1" applyFill="1" applyBorder="1"/>
    <xf numFmtId="164" fontId="5" fillId="5" borderId="13" xfId="0" applyNumberFormat="1" applyFont="1" applyFill="1" applyBorder="1"/>
    <xf numFmtId="164" fontId="5" fillId="5" borderId="20" xfId="0" applyNumberFormat="1" applyFont="1" applyFill="1" applyBorder="1"/>
    <xf numFmtId="164" fontId="4" fillId="3" borderId="21" xfId="0" applyNumberFormat="1" applyFont="1" applyFill="1" applyBorder="1"/>
    <xf numFmtId="0" fontId="4" fillId="2" borderId="22" xfId="0" applyFont="1" applyFill="1" applyBorder="1" applyAlignment="1">
      <alignment horizontal="left" indent="1"/>
    </xf>
    <xf numFmtId="164" fontId="4" fillId="2" borderId="23" xfId="0" applyNumberFormat="1" applyFont="1" applyFill="1" applyBorder="1"/>
    <xf numFmtId="164" fontId="4" fillId="4" borderId="23" xfId="0" applyNumberFormat="1" applyFont="1" applyFill="1" applyBorder="1"/>
    <xf numFmtId="164" fontId="4" fillId="3" borderId="24" xfId="0" applyNumberFormat="1" applyFont="1" applyFill="1" applyBorder="1"/>
    <xf numFmtId="164" fontId="4" fillId="3" borderId="25" xfId="0" applyNumberFormat="1" applyFont="1" applyFill="1" applyBorder="1"/>
    <xf numFmtId="164" fontId="4" fillId="3" borderId="26" xfId="0" applyNumberFormat="1" applyFont="1" applyFill="1" applyBorder="1"/>
    <xf numFmtId="0" fontId="4" fillId="2" borderId="27" xfId="0" applyFont="1" applyFill="1" applyBorder="1" applyAlignment="1">
      <alignment horizontal="left" indent="1"/>
    </xf>
    <xf numFmtId="164" fontId="4" fillId="2" borderId="28" xfId="0" applyNumberFormat="1" applyFont="1" applyFill="1" applyBorder="1"/>
    <xf numFmtId="164" fontId="4" fillId="3" borderId="29" xfId="0" applyNumberFormat="1" applyFont="1" applyFill="1" applyBorder="1"/>
    <xf numFmtId="0" fontId="4" fillId="0" borderId="14" xfId="0" applyFont="1" applyFill="1" applyBorder="1" applyAlignment="1">
      <alignment horizontal="left" indent="1"/>
    </xf>
    <xf numFmtId="164" fontId="4" fillId="0" borderId="15" xfId="0" applyNumberFormat="1" applyFont="1" applyFill="1" applyBorder="1"/>
    <xf numFmtId="0" fontId="4" fillId="0" borderId="22" xfId="0" applyFont="1" applyFill="1" applyBorder="1" applyAlignment="1">
      <alignment horizontal="left" indent="1"/>
    </xf>
    <xf numFmtId="164" fontId="4" fillId="0" borderId="23" xfId="0" applyNumberFormat="1" applyFont="1" applyFill="1" applyBorder="1"/>
    <xf numFmtId="0" fontId="4" fillId="0" borderId="27" xfId="0" applyFont="1" applyFill="1" applyBorder="1" applyAlignment="1">
      <alignment horizontal="left" indent="1"/>
    </xf>
    <xf numFmtId="164" fontId="4" fillId="0" borderId="28" xfId="0" applyNumberFormat="1" applyFont="1" applyFill="1" applyBorder="1"/>
    <xf numFmtId="164" fontId="5" fillId="5" borderId="2" xfId="0" applyNumberFormat="1" applyFont="1" applyFill="1" applyBorder="1"/>
    <xf numFmtId="0" fontId="5" fillId="5" borderId="9" xfId="0" applyFont="1" applyFill="1" applyBorder="1" applyAlignment="1">
      <alignment horizontal="left" wrapText="1" indent="1"/>
    </xf>
    <xf numFmtId="164" fontId="5" fillId="5" borderId="7" xfId="0" applyNumberFormat="1" applyFont="1" applyFill="1" applyBorder="1"/>
    <xf numFmtId="164" fontId="5" fillId="5" borderId="30" xfId="0" applyNumberFormat="1" applyFont="1" applyFill="1" applyBorder="1"/>
    <xf numFmtId="164" fontId="5" fillId="5" borderId="8" xfId="0" applyNumberFormat="1" applyFont="1" applyFill="1" applyBorder="1"/>
    <xf numFmtId="0" fontId="5" fillId="6" borderId="10" xfId="0" applyFont="1" applyFill="1" applyBorder="1" applyAlignment="1">
      <alignment horizontal="left" indent="1"/>
    </xf>
    <xf numFmtId="164" fontId="5" fillId="6" borderId="11" xfId="0" applyNumberFormat="1" applyFont="1" applyFill="1" applyBorder="1"/>
    <xf numFmtId="164" fontId="2" fillId="5" borderId="13" xfId="0" applyNumberFormat="1" applyFont="1" applyFill="1" applyBorder="1" applyAlignment="1" applyProtection="1">
      <alignment horizontal="right" vertical="center" wrapText="1" shrinkToFit="1"/>
      <protection hidden="1"/>
    </xf>
    <xf numFmtId="0" fontId="4" fillId="2" borderId="4" xfId="0" applyFont="1" applyFill="1" applyBorder="1" applyAlignment="1">
      <alignment horizontal="left" indent="1" shrinkToFit="1"/>
    </xf>
    <xf numFmtId="0" fontId="4" fillId="0" borderId="6" xfId="0" applyFont="1" applyFill="1" applyBorder="1" applyAlignment="1">
      <alignment horizontal="left" indent="1"/>
    </xf>
    <xf numFmtId="3" fontId="0" fillId="0" borderId="0" xfId="0" applyNumberFormat="1" applyFill="1"/>
    <xf numFmtId="0" fontId="0" fillId="0" borderId="0" xfId="0" applyFill="1"/>
    <xf numFmtId="3" fontId="0" fillId="0" borderId="0" xfId="0" applyNumberFormat="1" applyFill="1" applyAlignment="1">
      <alignment horizontal="right"/>
    </xf>
    <xf numFmtId="0" fontId="4" fillId="2" borderId="17" xfId="0" applyFont="1" applyFill="1" applyBorder="1" applyAlignment="1">
      <alignment horizontal="left" indent="1" shrinkToFit="1"/>
    </xf>
    <xf numFmtId="164" fontId="4" fillId="4" borderId="28" xfId="0" applyNumberFormat="1" applyFont="1" applyFill="1" applyBorder="1"/>
    <xf numFmtId="165" fontId="2" fillId="0" borderId="1" xfId="0" applyNumberFormat="1" applyFont="1" applyBorder="1" applyAlignment="1" applyProtection="1">
      <alignment horizontal="center" vertical="center" wrapText="1" shrinkToFit="1"/>
      <protection hidden="1"/>
    </xf>
    <xf numFmtId="165" fontId="2" fillId="0" borderId="5" xfId="0" applyNumberFormat="1" applyFont="1" applyBorder="1" applyAlignment="1" applyProtection="1">
      <alignment horizontal="center" vertical="center" wrapText="1" shrinkToFit="1"/>
      <protection hidden="1"/>
    </xf>
    <xf numFmtId="165" fontId="2" fillId="0" borderId="2" xfId="0" applyNumberFormat="1" applyFont="1" applyBorder="1" applyAlignment="1" applyProtection="1">
      <alignment horizontal="center" vertical="center" wrapText="1" shrinkToFit="1"/>
      <protection hidden="1"/>
    </xf>
    <xf numFmtId="164" fontId="0" fillId="0" borderId="0" xfId="0" applyNumberFormat="1" applyFill="1"/>
    <xf numFmtId="0" fontId="6" fillId="0" borderId="0" xfId="0" applyFont="1" applyFill="1"/>
    <xf numFmtId="164" fontId="6" fillId="0" borderId="0" xfId="0" applyNumberFormat="1" applyFont="1" applyFill="1"/>
  </cellXfs>
  <cellStyles count="3">
    <cellStyle name="Normálna" xfId="0" builtinId="0"/>
    <cellStyle name="Normálna 2" xfId="2"/>
    <cellStyle name="Normálna 3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topLeftCell="A22" workbookViewId="0">
      <selection activeCell="A47" sqref="A47"/>
    </sheetView>
  </sheetViews>
  <sheetFormatPr defaultRowHeight="14.4" x14ac:dyDescent="0.3"/>
  <cols>
    <col min="1" max="1" width="45.5546875" bestFit="1" customWidth="1"/>
    <col min="2" max="2" width="13.21875" style="1" bestFit="1" customWidth="1"/>
    <col min="3" max="4" width="11.5546875" style="1" bestFit="1" customWidth="1"/>
  </cols>
  <sheetData>
    <row r="1" spans="1:6" ht="15" customHeight="1" thickBot="1" x14ac:dyDescent="0.35">
      <c r="A1" s="52" t="s">
        <v>0</v>
      </c>
      <c r="B1" s="53"/>
      <c r="C1" s="53"/>
      <c r="D1" s="54"/>
    </row>
    <row r="2" spans="1:6" ht="15" thickBot="1" x14ac:dyDescent="0.35">
      <c r="A2" s="2" t="s">
        <v>1</v>
      </c>
      <c r="B2" s="2" t="s">
        <v>37</v>
      </c>
      <c r="C2" s="7" t="s">
        <v>2</v>
      </c>
      <c r="D2" s="3" t="s">
        <v>3</v>
      </c>
    </row>
    <row r="3" spans="1:6" ht="15" thickBot="1" x14ac:dyDescent="0.35">
      <c r="A3" s="4"/>
      <c r="B3" s="5"/>
      <c r="C3" s="5"/>
      <c r="D3" s="5"/>
    </row>
    <row r="4" spans="1:6" ht="15" thickBot="1" x14ac:dyDescent="0.35">
      <c r="A4" s="8" t="s">
        <v>22</v>
      </c>
      <c r="B4" s="44">
        <f>SUM(B5:B6)</f>
        <v>75941.17</v>
      </c>
      <c r="C4" s="44">
        <f t="shared" ref="C4:D4" si="0">SUM(C5:C6)</f>
        <v>37970.584999999999</v>
      </c>
      <c r="D4" s="44">
        <f t="shared" si="0"/>
        <v>37970.584999999999</v>
      </c>
    </row>
    <row r="5" spans="1:6" x14ac:dyDescent="0.3">
      <c r="A5" s="9" t="s">
        <v>8</v>
      </c>
      <c r="B5" s="10">
        <v>56471.08</v>
      </c>
      <c r="C5" s="11">
        <f>B5*0.5</f>
        <v>28235.54</v>
      </c>
      <c r="D5" s="12">
        <f>B5-C5</f>
        <v>28235.54</v>
      </c>
    </row>
    <row r="6" spans="1:6" ht="15" thickBot="1" x14ac:dyDescent="0.35">
      <c r="A6" s="13" t="s">
        <v>4</v>
      </c>
      <c r="B6" s="14">
        <v>19470.09</v>
      </c>
      <c r="C6" s="15">
        <f>B6*0.5</f>
        <v>9735.0450000000001</v>
      </c>
      <c r="D6" s="16">
        <f t="shared" ref="D6:D39" si="1">B6-C6</f>
        <v>9735.0450000000001</v>
      </c>
    </row>
    <row r="7" spans="1:6" ht="15" thickBot="1" x14ac:dyDescent="0.35">
      <c r="A7" s="17" t="s">
        <v>23</v>
      </c>
      <c r="B7" s="18">
        <f>SUM(C7:D7)</f>
        <v>1075.25</v>
      </c>
      <c r="C7" s="19">
        <v>142.85</v>
      </c>
      <c r="D7" s="20">
        <v>932.4</v>
      </c>
    </row>
    <row r="8" spans="1:6" ht="15" thickBot="1" x14ac:dyDescent="0.35">
      <c r="A8" s="17" t="s">
        <v>24</v>
      </c>
      <c r="B8" s="19">
        <f>SUM(B9:B13)</f>
        <v>786.59</v>
      </c>
      <c r="C8" s="19">
        <f t="shared" ref="C8:D8" si="2">SUM(C9:C13)</f>
        <v>393.29500000000002</v>
      </c>
      <c r="D8" s="19">
        <f t="shared" si="2"/>
        <v>393.29500000000002</v>
      </c>
    </row>
    <row r="9" spans="1:6" x14ac:dyDescent="0.3">
      <c r="A9" s="9" t="s">
        <v>9</v>
      </c>
      <c r="B9" s="10">
        <v>0</v>
      </c>
      <c r="C9" s="11">
        <f>B9*0.5</f>
        <v>0</v>
      </c>
      <c r="D9" s="21">
        <f t="shared" si="1"/>
        <v>0</v>
      </c>
    </row>
    <row r="10" spans="1:6" x14ac:dyDescent="0.3">
      <c r="A10" s="22" t="s">
        <v>10</v>
      </c>
      <c r="B10" s="23">
        <v>0</v>
      </c>
      <c r="C10" s="24">
        <f>B10*0.5</f>
        <v>0</v>
      </c>
      <c r="D10" s="25">
        <f t="shared" si="1"/>
        <v>0</v>
      </c>
    </row>
    <row r="11" spans="1:6" x14ac:dyDescent="0.3">
      <c r="A11" s="22" t="s">
        <v>11</v>
      </c>
      <c r="B11" s="23">
        <v>0</v>
      </c>
      <c r="C11" s="24">
        <f t="shared" ref="C11:C13" si="3">B11*0.5</f>
        <v>0</v>
      </c>
      <c r="D11" s="25">
        <f t="shared" si="1"/>
        <v>0</v>
      </c>
    </row>
    <row r="12" spans="1:6" x14ac:dyDescent="0.3">
      <c r="A12" s="22" t="s">
        <v>12</v>
      </c>
      <c r="B12" s="23">
        <f>244.7+451</f>
        <v>695.7</v>
      </c>
      <c r="C12" s="24">
        <f t="shared" si="3"/>
        <v>347.85</v>
      </c>
      <c r="D12" s="25">
        <f t="shared" si="1"/>
        <v>347.85</v>
      </c>
    </row>
    <row r="13" spans="1:6" ht="15" thickBot="1" x14ac:dyDescent="0.35">
      <c r="A13" s="13" t="s">
        <v>13</v>
      </c>
      <c r="B13" s="14">
        <v>90.89</v>
      </c>
      <c r="C13" s="24">
        <f t="shared" si="3"/>
        <v>45.445</v>
      </c>
      <c r="D13" s="26">
        <f t="shared" si="1"/>
        <v>45.445</v>
      </c>
      <c r="F13" s="6"/>
    </row>
    <row r="14" spans="1:6" ht="15" thickBot="1" x14ac:dyDescent="0.35">
      <c r="A14" s="17" t="s">
        <v>25</v>
      </c>
      <c r="B14" s="19">
        <f>SUM(B15:B19)</f>
        <v>3294.12</v>
      </c>
      <c r="C14" s="19">
        <f>SUM(C15:C19)</f>
        <v>1647.06</v>
      </c>
      <c r="D14" s="19">
        <f>SUM(D15:D19)</f>
        <v>1647.06</v>
      </c>
    </row>
    <row r="15" spans="1:6" x14ac:dyDescent="0.3">
      <c r="A15" s="9" t="s">
        <v>34</v>
      </c>
      <c r="B15" s="10">
        <v>229</v>
      </c>
      <c r="C15" s="24">
        <f>B15*0.5</f>
        <v>114.5</v>
      </c>
      <c r="D15" s="12">
        <f t="shared" si="1"/>
        <v>114.5</v>
      </c>
    </row>
    <row r="16" spans="1:6" x14ac:dyDescent="0.3">
      <c r="A16" s="45" t="s">
        <v>38</v>
      </c>
      <c r="B16" s="23">
        <f>175+623.35</f>
        <v>798.35</v>
      </c>
      <c r="C16" s="24">
        <f>B16*0.5</f>
        <v>399.17500000000001</v>
      </c>
      <c r="D16" s="27">
        <f t="shared" si="1"/>
        <v>399.17500000000001</v>
      </c>
    </row>
    <row r="17" spans="1:4" x14ac:dyDescent="0.3">
      <c r="A17" s="22" t="s">
        <v>14</v>
      </c>
      <c r="B17" s="23">
        <v>1916.57</v>
      </c>
      <c r="C17" s="24">
        <f>B17*0.5</f>
        <v>958.28499999999997</v>
      </c>
      <c r="D17" s="27">
        <f t="shared" si="1"/>
        <v>958.28499999999997</v>
      </c>
    </row>
    <row r="18" spans="1:4" x14ac:dyDescent="0.3">
      <c r="A18" s="13" t="s">
        <v>39</v>
      </c>
      <c r="B18" s="14">
        <v>43</v>
      </c>
      <c r="C18" s="15">
        <f t="shared" ref="C18" si="4">B18*0.5</f>
        <v>21.5</v>
      </c>
      <c r="D18" s="16">
        <f t="shared" ref="D18" si="5">B18-C18</f>
        <v>21.5</v>
      </c>
    </row>
    <row r="19" spans="1:4" ht="15" thickBot="1" x14ac:dyDescent="0.35">
      <c r="A19" s="28" t="s">
        <v>35</v>
      </c>
      <c r="B19" s="29">
        <f>307.2</f>
        <v>307.2</v>
      </c>
      <c r="C19" s="51">
        <f t="shared" ref="C19" si="6">B19*0.5</f>
        <v>153.6</v>
      </c>
      <c r="D19" s="30">
        <f t="shared" si="1"/>
        <v>153.6</v>
      </c>
    </row>
    <row r="20" spans="1:4" ht="15" thickBot="1" x14ac:dyDescent="0.35">
      <c r="A20" s="17" t="s">
        <v>26</v>
      </c>
      <c r="B20" s="19">
        <f>SUM(B21:B23)</f>
        <v>2146.5499999999997</v>
      </c>
      <c r="C20" s="19">
        <f t="shared" ref="C20:D20" si="7">SUM(C21:C23)</f>
        <v>1073.2749999999999</v>
      </c>
      <c r="D20" s="19">
        <f t="shared" si="7"/>
        <v>1073.2749999999999</v>
      </c>
    </row>
    <row r="21" spans="1:4" x14ac:dyDescent="0.3">
      <c r="A21" s="31" t="s">
        <v>27</v>
      </c>
      <c r="B21" s="32">
        <v>1263.0899999999999</v>
      </c>
      <c r="C21" s="24">
        <f t="shared" ref="C21:C23" si="8">B21*0.5</f>
        <v>631.54499999999996</v>
      </c>
      <c r="D21" s="27">
        <f t="shared" si="1"/>
        <v>631.54499999999996</v>
      </c>
    </row>
    <row r="22" spans="1:4" x14ac:dyDescent="0.3">
      <c r="A22" s="33" t="s">
        <v>28</v>
      </c>
      <c r="B22" s="34">
        <v>515.79999999999995</v>
      </c>
      <c r="C22" s="24">
        <f t="shared" si="8"/>
        <v>257.89999999999998</v>
      </c>
      <c r="D22" s="27">
        <f t="shared" si="1"/>
        <v>257.89999999999998</v>
      </c>
    </row>
    <row r="23" spans="1:4" ht="15" thickBot="1" x14ac:dyDescent="0.35">
      <c r="A23" s="35" t="s">
        <v>29</v>
      </c>
      <c r="B23" s="36">
        <v>367.66</v>
      </c>
      <c r="C23" s="24">
        <f t="shared" si="8"/>
        <v>183.83</v>
      </c>
      <c r="D23" s="27">
        <f t="shared" si="1"/>
        <v>183.83</v>
      </c>
    </row>
    <row r="24" spans="1:4" ht="15" thickBot="1" x14ac:dyDescent="0.35">
      <c r="A24" s="17" t="s">
        <v>30</v>
      </c>
      <c r="B24" s="19">
        <v>1</v>
      </c>
      <c r="C24" s="19">
        <f t="shared" ref="C24" si="9">B24*0.35</f>
        <v>0.35</v>
      </c>
      <c r="D24" s="37">
        <f t="shared" si="1"/>
        <v>0.65</v>
      </c>
    </row>
    <row r="25" spans="1:4" ht="15" thickBot="1" x14ac:dyDescent="0.35">
      <c r="A25" s="17" t="s">
        <v>31</v>
      </c>
      <c r="B25" s="19">
        <f>SUM(B26:B38)</f>
        <v>10317.919999999998</v>
      </c>
      <c r="C25" s="19">
        <f t="shared" ref="C25:D25" si="10">SUM(C26:C38)</f>
        <v>5158.9599999999991</v>
      </c>
      <c r="D25" s="19">
        <f t="shared" si="10"/>
        <v>5158.9599999999991</v>
      </c>
    </row>
    <row r="26" spans="1:4" x14ac:dyDescent="0.3">
      <c r="A26" s="9" t="s">
        <v>15</v>
      </c>
      <c r="B26" s="10">
        <v>494.55</v>
      </c>
      <c r="C26" s="24">
        <f t="shared" ref="C26:C38" si="11">B26*0.5</f>
        <v>247.27500000000001</v>
      </c>
      <c r="D26" s="12">
        <f t="shared" si="1"/>
        <v>247.27500000000001</v>
      </c>
    </row>
    <row r="27" spans="1:4" x14ac:dyDescent="0.3">
      <c r="A27" s="22" t="s">
        <v>16</v>
      </c>
      <c r="B27" s="23">
        <v>328.99</v>
      </c>
      <c r="C27" s="24">
        <f t="shared" si="11"/>
        <v>164.495</v>
      </c>
      <c r="D27" s="27">
        <f t="shared" si="1"/>
        <v>164.495</v>
      </c>
    </row>
    <row r="28" spans="1:4" x14ac:dyDescent="0.3">
      <c r="A28" s="22" t="s">
        <v>32</v>
      </c>
      <c r="B28" s="23">
        <v>6.8</v>
      </c>
      <c r="C28" s="24">
        <f t="shared" si="11"/>
        <v>3.4</v>
      </c>
      <c r="D28" s="27">
        <f t="shared" si="1"/>
        <v>3.4</v>
      </c>
    </row>
    <row r="29" spans="1:4" x14ac:dyDescent="0.3">
      <c r="A29" s="22" t="s">
        <v>17</v>
      </c>
      <c r="B29" s="23">
        <v>1446.7</v>
      </c>
      <c r="C29" s="24">
        <f t="shared" si="11"/>
        <v>723.35</v>
      </c>
      <c r="D29" s="27">
        <f t="shared" si="1"/>
        <v>723.35</v>
      </c>
    </row>
    <row r="30" spans="1:4" x14ac:dyDescent="0.3">
      <c r="A30" s="22" t="s">
        <v>18</v>
      </c>
      <c r="B30" s="23">
        <v>400</v>
      </c>
      <c r="C30" s="24">
        <f t="shared" si="11"/>
        <v>200</v>
      </c>
      <c r="D30" s="27">
        <f t="shared" si="1"/>
        <v>200</v>
      </c>
    </row>
    <row r="31" spans="1:4" x14ac:dyDescent="0.3">
      <c r="A31" s="22" t="s">
        <v>33</v>
      </c>
      <c r="B31" s="23">
        <v>0</v>
      </c>
      <c r="C31" s="24">
        <f t="shared" si="11"/>
        <v>0</v>
      </c>
      <c r="D31" s="27">
        <f t="shared" si="1"/>
        <v>0</v>
      </c>
    </row>
    <row r="32" spans="1:4" x14ac:dyDescent="0.3">
      <c r="A32" s="22" t="s">
        <v>6</v>
      </c>
      <c r="B32" s="23">
        <v>2073.1799999999998</v>
      </c>
      <c r="C32" s="24">
        <f t="shared" si="11"/>
        <v>1036.5899999999999</v>
      </c>
      <c r="D32" s="27">
        <f t="shared" si="1"/>
        <v>1036.5899999999999</v>
      </c>
    </row>
    <row r="33" spans="1:4" x14ac:dyDescent="0.3">
      <c r="A33" s="22" t="s">
        <v>5</v>
      </c>
      <c r="B33" s="23">
        <v>1245.1199999999999</v>
      </c>
      <c r="C33" s="24">
        <f t="shared" si="11"/>
        <v>622.55999999999995</v>
      </c>
      <c r="D33" s="27">
        <f t="shared" si="1"/>
        <v>622.55999999999995</v>
      </c>
    </row>
    <row r="34" spans="1:4" x14ac:dyDescent="0.3">
      <c r="A34" s="22" t="s">
        <v>41</v>
      </c>
      <c r="B34" s="23">
        <v>3485.7</v>
      </c>
      <c r="C34" s="24">
        <f t="shared" si="11"/>
        <v>1742.85</v>
      </c>
      <c r="D34" s="27">
        <f t="shared" si="1"/>
        <v>1742.85</v>
      </c>
    </row>
    <row r="35" spans="1:4" x14ac:dyDescent="0.3">
      <c r="A35" s="22" t="s">
        <v>19</v>
      </c>
      <c r="B35" s="23">
        <v>98.7</v>
      </c>
      <c r="C35" s="24">
        <f t="shared" si="11"/>
        <v>49.35</v>
      </c>
      <c r="D35" s="27">
        <f t="shared" si="1"/>
        <v>49.35</v>
      </c>
    </row>
    <row r="36" spans="1:4" x14ac:dyDescent="0.3">
      <c r="A36" s="22" t="s">
        <v>20</v>
      </c>
      <c r="B36" s="23">
        <v>47.8</v>
      </c>
      <c r="C36" s="24">
        <f t="shared" si="11"/>
        <v>23.9</v>
      </c>
      <c r="D36" s="27">
        <f t="shared" si="1"/>
        <v>23.9</v>
      </c>
    </row>
    <row r="37" spans="1:4" x14ac:dyDescent="0.3">
      <c r="A37" s="50" t="s">
        <v>40</v>
      </c>
      <c r="B37" s="14">
        <v>583.04</v>
      </c>
      <c r="C37" s="15">
        <f t="shared" ref="C37" si="12">B37*0.5</f>
        <v>291.52</v>
      </c>
      <c r="D37" s="16">
        <f t="shared" ref="D37" si="13">B37-C37</f>
        <v>291.52</v>
      </c>
    </row>
    <row r="38" spans="1:4" ht="15" thickBot="1" x14ac:dyDescent="0.35">
      <c r="A38" s="28" t="s">
        <v>7</v>
      </c>
      <c r="B38" s="29">
        <v>107.34</v>
      </c>
      <c r="C38" s="51">
        <f t="shared" si="11"/>
        <v>53.67</v>
      </c>
      <c r="D38" s="30">
        <f t="shared" si="1"/>
        <v>53.67</v>
      </c>
    </row>
    <row r="39" spans="1:4" ht="28.2" x14ac:dyDescent="0.3">
      <c r="A39" s="38" t="s">
        <v>36</v>
      </c>
      <c r="B39" s="39">
        <v>639.57000000000005</v>
      </c>
      <c r="C39" s="40">
        <f>B39*0.5</f>
        <v>319.78500000000003</v>
      </c>
      <c r="D39" s="41">
        <f t="shared" si="1"/>
        <v>319.78500000000003</v>
      </c>
    </row>
    <row r="40" spans="1:4" ht="15" thickBot="1" x14ac:dyDescent="0.35">
      <c r="A40" s="42" t="s">
        <v>21</v>
      </c>
      <c r="B40" s="43">
        <f>B39+B25+B24+B20+B14+B8+B7+B4</f>
        <v>94202.17</v>
      </c>
      <c r="C40" s="43">
        <f t="shared" ref="C40:D40" si="14">C39+C25+C24+C20+C14+C8+C7+C4</f>
        <v>46706.159999999996</v>
      </c>
      <c r="D40" s="43">
        <f t="shared" si="14"/>
        <v>47496.009999999995</v>
      </c>
    </row>
    <row r="41" spans="1:4" s="48" customFormat="1" x14ac:dyDescent="0.3">
      <c r="A41" s="46"/>
      <c r="B41" s="47"/>
      <c r="C41" s="47"/>
      <c r="D41" s="47"/>
    </row>
    <row r="42" spans="1:4" s="48" customFormat="1" x14ac:dyDescent="0.3">
      <c r="B42" s="49"/>
      <c r="C42" s="49"/>
      <c r="D42" s="49"/>
    </row>
    <row r="43" spans="1:4" s="48" customFormat="1" x14ac:dyDescent="0.3">
      <c r="B43" s="55"/>
      <c r="C43" s="55"/>
      <c r="D43" s="55"/>
    </row>
    <row r="44" spans="1:4" s="48" customFormat="1" x14ac:dyDescent="0.3">
      <c r="B44" s="55"/>
      <c r="C44" s="55"/>
      <c r="D44" s="55"/>
    </row>
    <row r="45" spans="1:4" s="48" customFormat="1" x14ac:dyDescent="0.3">
      <c r="B45" s="47"/>
      <c r="C45" s="47"/>
      <c r="D45" s="47"/>
    </row>
    <row r="46" spans="1:4" s="48" customFormat="1" x14ac:dyDescent="0.3">
      <c r="A46" s="56"/>
      <c r="B46" s="57"/>
      <c r="C46" s="57"/>
      <c r="D46" s="57"/>
    </row>
  </sheetData>
  <mergeCells count="1">
    <mergeCell ref="A1:D1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EON_NR_2023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Rovnakova</dc:creator>
  <cp:lastModifiedBy>winterova</cp:lastModifiedBy>
  <cp:lastPrinted>2019-01-18T10:20:35Z</cp:lastPrinted>
  <dcterms:created xsi:type="dcterms:W3CDTF">2015-07-03T08:32:14Z</dcterms:created>
  <dcterms:modified xsi:type="dcterms:W3CDTF">2024-02-16T14:59:25Z</dcterms:modified>
</cp:coreProperties>
</file>